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docs\2024\Supplemental\"/>
    </mc:Choice>
  </mc:AlternateContent>
  <xr:revisionPtr revIDLastSave="0" documentId="13_ncr:1_{BE61EE8D-26A8-4F66-985D-8E27DF49CFC7}" xr6:coauthVersionLast="47" xr6:coauthVersionMax="47" xr10:uidLastSave="{00000000-0000-0000-0000-000000000000}"/>
  <workbookProtection workbookPassword="860F" lockStructure="1"/>
  <bookViews>
    <workbookView xWindow="7860" yWindow="4485" windowWidth="28800" windowHeight="15435" tabRatio="599" xr2:uid="{00000000-000D-0000-FFFF-FFFF00000000}"/>
  </bookViews>
  <sheets>
    <sheet name="Revenue, Expenses &amp; Net Income" sheetId="1" r:id="rId1"/>
  </sheets>
  <definedNames>
    <definedName name="_xlnm.Print_Area" localSheetId="0">'Revenue, Expenses &amp; Net Income'!$A$1:$U$109</definedName>
    <definedName name="_xlnm.Print_Titles" localSheetId="0">'Revenue, Expenses &amp; Net Income'!$1:$5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H37" i="1"/>
  <c r="H36" i="1"/>
  <c r="H28" i="1"/>
  <c r="H26" i="1"/>
  <c r="H22" i="1"/>
  <c r="H12" i="1"/>
  <c r="I28" i="1" l="1"/>
  <c r="P29" i="1" l="1"/>
  <c r="H44" i="1" l="1"/>
  <c r="A78" i="1" l="1"/>
  <c r="I61" i="1"/>
  <c r="G61" i="1" s="1"/>
  <c r="I60" i="1"/>
  <c r="G60" i="1" s="1"/>
  <c r="I12" i="1"/>
  <c r="P108" i="1"/>
  <c r="P100" i="1"/>
  <c r="P109" i="1"/>
  <c r="P90" i="1"/>
  <c r="P77" i="1"/>
  <c r="P70" i="1"/>
  <c r="P44" i="1"/>
  <c r="P34" i="1"/>
  <c r="P18" i="1"/>
  <c r="I33" i="1"/>
  <c r="G33" i="1" s="1"/>
  <c r="J29" i="1"/>
  <c r="J34" i="1" s="1"/>
  <c r="J40" i="1" s="1"/>
  <c r="I42" i="1"/>
  <c r="G42" i="1" s="1"/>
  <c r="I9" i="1"/>
  <c r="G9" i="1" s="1"/>
  <c r="S18" i="1"/>
  <c r="S29" i="1"/>
  <c r="S34" i="1"/>
  <c r="S40" i="1"/>
  <c r="Q18" i="1"/>
  <c r="Q29" i="1"/>
  <c r="Q34" i="1" s="1"/>
  <c r="Q40" i="1" s="1"/>
  <c r="Q41" i="1" s="1"/>
  <c r="Q47" i="1" s="1"/>
  <c r="Q49" i="1" s="1"/>
  <c r="Q44" i="1"/>
  <c r="M18" i="1"/>
  <c r="M29" i="1"/>
  <c r="M34" i="1"/>
  <c r="M40" i="1" s="1"/>
  <c r="M41" i="1" s="1"/>
  <c r="M47" i="1" s="1"/>
  <c r="M49" i="1" s="1"/>
  <c r="M44" i="1"/>
  <c r="L18" i="1"/>
  <c r="L29" i="1"/>
  <c r="L34" i="1" s="1"/>
  <c r="L40" i="1" s="1"/>
  <c r="K18" i="1"/>
  <c r="K29" i="1"/>
  <c r="K34" i="1"/>
  <c r="K40" i="1" s="1"/>
  <c r="K41" i="1" s="1"/>
  <c r="K47" i="1" s="1"/>
  <c r="K49" i="1" s="1"/>
  <c r="K44" i="1"/>
  <c r="J18" i="1"/>
  <c r="J44" i="1"/>
  <c r="I14" i="1"/>
  <c r="G14" i="1" s="1"/>
  <c r="I16" i="1"/>
  <c r="G16" i="1" s="1"/>
  <c r="I22" i="1"/>
  <c r="G22" i="1" s="1"/>
  <c r="I23" i="1"/>
  <c r="G23" i="1" s="1"/>
  <c r="I26" i="1"/>
  <c r="G26" i="1" s="1"/>
  <c r="I36" i="1"/>
  <c r="G36" i="1" s="1"/>
  <c r="I37" i="1"/>
  <c r="G37" i="1" s="1"/>
  <c r="I43" i="1"/>
  <c r="G43" i="1" s="1"/>
  <c r="U29" i="1"/>
  <c r="U34" i="1" s="1"/>
  <c r="U40" i="1" s="1"/>
  <c r="T29" i="1"/>
  <c r="T34" i="1"/>
  <c r="T40" i="1" s="1"/>
  <c r="T41" i="1" s="1"/>
  <c r="T47" i="1" s="1"/>
  <c r="T49" i="1" s="1"/>
  <c r="R29" i="1"/>
  <c r="R34" i="1" s="1"/>
  <c r="R40" i="1" s="1"/>
  <c r="R41" i="1" s="1"/>
  <c r="R47" i="1" s="1"/>
  <c r="R49" i="1" s="1"/>
  <c r="O29" i="1"/>
  <c r="O34" i="1"/>
  <c r="O40" i="1" s="1"/>
  <c r="N29" i="1"/>
  <c r="N34" i="1" s="1"/>
  <c r="N40" i="1" s="1"/>
  <c r="N41" i="1" s="1"/>
  <c r="N47" i="1" s="1"/>
  <c r="N49" i="1" s="1"/>
  <c r="H29" i="1"/>
  <c r="H34" i="1" s="1"/>
  <c r="H40" i="1" s="1"/>
  <c r="U108" i="1"/>
  <c r="U100" i="1"/>
  <c r="U109" i="1"/>
  <c r="T108" i="1"/>
  <c r="T100" i="1"/>
  <c r="T109" i="1" s="1"/>
  <c r="S108" i="1"/>
  <c r="S100" i="1"/>
  <c r="S109" i="1" s="1"/>
  <c r="R108" i="1"/>
  <c r="R100" i="1"/>
  <c r="R109" i="1" s="1"/>
  <c r="Q108" i="1"/>
  <c r="Q100" i="1"/>
  <c r="Q109" i="1"/>
  <c r="O108" i="1"/>
  <c r="O100" i="1"/>
  <c r="O109" i="1"/>
  <c r="N108" i="1"/>
  <c r="N100" i="1"/>
  <c r="N109" i="1"/>
  <c r="M108" i="1"/>
  <c r="M100" i="1"/>
  <c r="M109" i="1" s="1"/>
  <c r="L108" i="1"/>
  <c r="L100" i="1"/>
  <c r="L109" i="1"/>
  <c r="K108" i="1"/>
  <c r="K100" i="1"/>
  <c r="K109" i="1" s="1"/>
  <c r="J108" i="1"/>
  <c r="J100" i="1"/>
  <c r="J109" i="1" s="1"/>
  <c r="I102" i="1"/>
  <c r="G102" i="1"/>
  <c r="I103" i="1"/>
  <c r="G103" i="1"/>
  <c r="I104" i="1"/>
  <c r="G104" i="1"/>
  <c r="I105" i="1"/>
  <c r="G105" i="1" s="1"/>
  <c r="I106" i="1"/>
  <c r="G106" i="1"/>
  <c r="I107" i="1"/>
  <c r="G107" i="1" s="1"/>
  <c r="I94" i="1"/>
  <c r="G94" i="1" s="1"/>
  <c r="I95" i="1"/>
  <c r="I96" i="1"/>
  <c r="I97" i="1"/>
  <c r="G97" i="1" s="1"/>
  <c r="I98" i="1"/>
  <c r="G98" i="1"/>
  <c r="I99" i="1"/>
  <c r="G99" i="1" s="1"/>
  <c r="H108" i="1"/>
  <c r="H100" i="1"/>
  <c r="H109" i="1"/>
  <c r="I89" i="1"/>
  <c r="G89" i="1" s="1"/>
  <c r="I88" i="1"/>
  <c r="G88" i="1" s="1"/>
  <c r="I87" i="1"/>
  <c r="G87" i="1" s="1"/>
  <c r="I86" i="1"/>
  <c r="G86" i="1"/>
  <c r="I85" i="1"/>
  <c r="G85" i="1" s="1"/>
  <c r="I84" i="1"/>
  <c r="G84" i="1" s="1"/>
  <c r="I83" i="1"/>
  <c r="G83" i="1" s="1"/>
  <c r="I82" i="1"/>
  <c r="G82" i="1"/>
  <c r="I81" i="1"/>
  <c r="G81" i="1" s="1"/>
  <c r="I80" i="1"/>
  <c r="G80" i="1" s="1"/>
  <c r="G90" i="1" s="1"/>
  <c r="U90" i="1"/>
  <c r="T90" i="1"/>
  <c r="S90" i="1"/>
  <c r="R90" i="1"/>
  <c r="Q90" i="1"/>
  <c r="O90" i="1"/>
  <c r="N90" i="1"/>
  <c r="M90" i="1"/>
  <c r="L90" i="1"/>
  <c r="K90" i="1"/>
  <c r="J90" i="1"/>
  <c r="H90" i="1"/>
  <c r="U77" i="1"/>
  <c r="T77" i="1"/>
  <c r="S77" i="1"/>
  <c r="R77" i="1"/>
  <c r="Q77" i="1"/>
  <c r="O77" i="1"/>
  <c r="N77" i="1"/>
  <c r="M77" i="1"/>
  <c r="L77" i="1"/>
  <c r="K77" i="1"/>
  <c r="J77" i="1"/>
  <c r="I73" i="1"/>
  <c r="G73" i="1"/>
  <c r="G77" i="1" s="1"/>
  <c r="I74" i="1"/>
  <c r="I75" i="1"/>
  <c r="I76" i="1"/>
  <c r="H77" i="1"/>
  <c r="G74" i="1"/>
  <c r="G75" i="1"/>
  <c r="G76" i="1"/>
  <c r="U70" i="1"/>
  <c r="T70" i="1"/>
  <c r="S70" i="1"/>
  <c r="R70" i="1"/>
  <c r="Q70" i="1"/>
  <c r="O70" i="1"/>
  <c r="N70" i="1"/>
  <c r="M70" i="1"/>
  <c r="L70" i="1"/>
  <c r="K70" i="1"/>
  <c r="J70" i="1"/>
  <c r="I69" i="1"/>
  <c r="G69" i="1"/>
  <c r="I62" i="1"/>
  <c r="G62" i="1"/>
  <c r="I63" i="1"/>
  <c r="G63" i="1" s="1"/>
  <c r="I64" i="1"/>
  <c r="I65" i="1"/>
  <c r="I66" i="1"/>
  <c r="G66" i="1"/>
  <c r="I67" i="1"/>
  <c r="G67" i="1"/>
  <c r="I68" i="1"/>
  <c r="H70" i="1"/>
  <c r="G64" i="1"/>
  <c r="G65" i="1"/>
  <c r="G68" i="1"/>
  <c r="T18" i="1"/>
  <c r="T44" i="1"/>
  <c r="I48" i="1"/>
  <c r="G48" i="1" s="1"/>
  <c r="I46" i="1"/>
  <c r="H46" i="1"/>
  <c r="G46" i="1"/>
  <c r="I45" i="1"/>
  <c r="H45" i="1"/>
  <c r="G45" i="1" s="1"/>
  <c r="U44" i="1"/>
  <c r="S44" i="1"/>
  <c r="R44" i="1"/>
  <c r="O44" i="1"/>
  <c r="N44" i="1"/>
  <c r="L44" i="1"/>
  <c r="U18" i="1"/>
  <c r="R18" i="1"/>
  <c r="O18" i="1"/>
  <c r="O41" i="1" s="1"/>
  <c r="O47" i="1" s="1"/>
  <c r="O49" i="1" s="1"/>
  <c r="N18" i="1"/>
  <c r="I24" i="1"/>
  <c r="G24" i="1" s="1"/>
  <c r="I25" i="1"/>
  <c r="G25" i="1"/>
  <c r="I35" i="1"/>
  <c r="I13" i="1"/>
  <c r="G13" i="1" s="1"/>
  <c r="I15" i="1"/>
  <c r="G15" i="1"/>
  <c r="I17" i="1"/>
  <c r="G17" i="1" s="1"/>
  <c r="H18" i="1"/>
  <c r="G27" i="1"/>
  <c r="G28" i="1"/>
  <c r="G35" i="1"/>
  <c r="V76" i="1"/>
  <c r="V75" i="1"/>
  <c r="V74" i="1"/>
  <c r="V73" i="1"/>
  <c r="V60" i="1"/>
  <c r="V107" i="1"/>
  <c r="V99" i="1"/>
  <c r="V89" i="1"/>
  <c r="V69" i="1"/>
  <c r="V106" i="1"/>
  <c r="V105" i="1"/>
  <c r="V104" i="1"/>
  <c r="V103" i="1"/>
  <c r="V102" i="1"/>
  <c r="V98" i="1"/>
  <c r="V97" i="1"/>
  <c r="V96" i="1"/>
  <c r="V95" i="1"/>
  <c r="V94" i="1"/>
  <c r="V88" i="1"/>
  <c r="V87" i="1"/>
  <c r="V80" i="1"/>
  <c r="V79" i="1"/>
  <c r="V67" i="1"/>
  <c r="V68" i="1"/>
  <c r="V10" i="1"/>
  <c r="T58" i="1"/>
  <c r="G95" i="1"/>
  <c r="S41" i="1"/>
  <c r="S47" i="1" s="1"/>
  <c r="S49" i="1" s="1"/>
  <c r="G96" i="1"/>
  <c r="I108" i="1"/>
  <c r="I77" i="1"/>
  <c r="L41" i="1" l="1"/>
  <c r="L47" i="1" s="1"/>
  <c r="L49" i="1" s="1"/>
  <c r="G108" i="1"/>
  <c r="G100" i="1"/>
  <c r="G109" i="1" s="1"/>
  <c r="I100" i="1"/>
  <c r="I109" i="1" s="1"/>
  <c r="I90" i="1"/>
  <c r="P40" i="1"/>
  <c r="P41" i="1" s="1"/>
  <c r="P47" i="1" s="1"/>
  <c r="P49" i="1" s="1"/>
  <c r="G70" i="1"/>
  <c r="I70" i="1"/>
  <c r="J41" i="1"/>
  <c r="J47" i="1" s="1"/>
  <c r="J49" i="1" s="1"/>
  <c r="H41" i="1"/>
  <c r="H47" i="1" s="1"/>
  <c r="H49" i="1" s="1"/>
  <c r="G44" i="1"/>
  <c r="I44" i="1"/>
  <c r="G29" i="1"/>
  <c r="G34" i="1" s="1"/>
  <c r="G40" i="1" s="1"/>
  <c r="I29" i="1"/>
  <c r="I34" i="1" s="1"/>
  <c r="I40" i="1" s="1"/>
  <c r="U41" i="1"/>
  <c r="U47" i="1" s="1"/>
  <c r="U49" i="1" s="1"/>
  <c r="I18" i="1"/>
  <c r="G18" i="1" s="1"/>
  <c r="G12" i="1"/>
  <c r="G41" i="1" l="1"/>
  <c r="G47" i="1" s="1"/>
  <c r="G49" i="1" s="1"/>
  <c r="I41" i="1"/>
  <c r="I47" i="1" s="1"/>
  <c r="I49" i="1" s="1"/>
</calcChain>
</file>

<file path=xl/sharedStrings.xml><?xml version="1.0" encoding="utf-8"?>
<sst xmlns="http://schemas.openxmlformats.org/spreadsheetml/2006/main" count="129" uniqueCount="117">
  <si>
    <t>NAIC Totals</t>
  </si>
  <si>
    <t>Non-Minnesota Products (Eliminations)</t>
  </si>
  <si>
    <t>Total Minnesota Products</t>
  </si>
  <si>
    <t>Commercial</t>
  </si>
  <si>
    <t>Prepaid Medical Assistance Program (PMAP)</t>
  </si>
  <si>
    <t>MNCare</t>
  </si>
  <si>
    <t>REVENUES:</t>
  </si>
  <si>
    <t>EXPENSES:</t>
  </si>
  <si>
    <t>Outside referrals</t>
  </si>
  <si>
    <t>Incentive Pool and Withhold Adjustments</t>
  </si>
  <si>
    <t>LESS</t>
  </si>
  <si>
    <t>STATEMENT OF REVENUE, EXPENSES AND NET INCOME</t>
  </si>
  <si>
    <t>DETAILS OF WRITE-INS</t>
  </si>
  <si>
    <t>Summary of Remaining Write-Ins for Line 6 Overflow</t>
  </si>
  <si>
    <t>Medicare Cost</t>
  </si>
  <si>
    <t>General Assistance Medical Care (GAMC)</t>
  </si>
  <si>
    <t>Administrative Services Only</t>
  </si>
  <si>
    <t>MN Senior Health Options (MSHO)</t>
  </si>
  <si>
    <t>MN Disability Health Options (MDHO)</t>
  </si>
  <si>
    <t>Change in unearned premium reserves and serve for rate credits</t>
  </si>
  <si>
    <t>Risk revenue</t>
  </si>
  <si>
    <t>Hospital/medical benefits</t>
  </si>
  <si>
    <t>Other professional services</t>
  </si>
  <si>
    <t>Emergency room and out-of-area</t>
  </si>
  <si>
    <t>Prescription drugs</t>
  </si>
  <si>
    <t xml:space="preserve">Net reinsurance recoveries </t>
  </si>
  <si>
    <t>Claims adjustment expenses</t>
  </si>
  <si>
    <t>General administrative expenses</t>
  </si>
  <si>
    <t>Net investment income earned</t>
  </si>
  <si>
    <t>Federal and foreign income taxes incurred</t>
  </si>
  <si>
    <t>Other:</t>
  </si>
  <si>
    <t>Dental</t>
  </si>
  <si>
    <t>NAIC #</t>
  </si>
  <si>
    <t>Minnesota Supplement Report #1</t>
  </si>
  <si>
    <t>Aggregate write-ins for other health care related revenues (Line 699)</t>
  </si>
  <si>
    <t>OTHER HEALTH CARE RELATED REVENUES (Line 6)</t>
  </si>
  <si>
    <t>OTHER INCOME</t>
  </si>
  <si>
    <t>OTHER EXPENSES</t>
  </si>
  <si>
    <t>Member Months</t>
  </si>
  <si>
    <t>Public Information, Minnesota Statutes § 62D.08</t>
  </si>
  <si>
    <t>Summary of Remaining Write-Ins for Other Income Overflow</t>
  </si>
  <si>
    <t>Summary of Remaining Write-Ins for Other Expenses Overflow</t>
  </si>
  <si>
    <t>Net gain or (loss) from agents' or premium balances charged off</t>
  </si>
  <si>
    <t>As found on page 4 of the Annual Statement</t>
  </si>
  <si>
    <t>TOTAL REVENUES (Lines 2 through 7)</t>
  </si>
  <si>
    <t>TOTAL EXPENSES (Lines 9 through 15)</t>
  </si>
  <si>
    <t>Non-health claims</t>
  </si>
  <si>
    <t>Total hospital and medical (Lines 16 minus 17)</t>
  </si>
  <si>
    <t>Total underwriting deductions (Lines 18 through 22)</t>
  </si>
  <si>
    <t>Net underwriting gain or (loss)(Lines 8 minus 23)</t>
  </si>
  <si>
    <t>Net investment gains or (losses)(Lines 25 plus 26)</t>
  </si>
  <si>
    <t>Net income or (loss) before federal income taxes
(Lines 24 plus 27 plus 28 plus 29)</t>
  </si>
  <si>
    <t>Net income (loss) (Lines 30 minus 31)</t>
  </si>
  <si>
    <t>OTHER MEDICAL AND HOSPITAL EXPENSES (Line 14)</t>
  </si>
  <si>
    <t>Summary of Remaining Write-Ins for Line 14 Overflow</t>
  </si>
  <si>
    <t>OTHER INCOME AND EXPENSES (Line 29)</t>
  </si>
  <si>
    <t>OTHER NON-HEALTH REVENUES (Line 7)</t>
  </si>
  <si>
    <t>Summary of Remaining Write-Ins for Line 7 Overflow</t>
  </si>
  <si>
    <t>Aggregate write-ins for other income or expenses (Line 2999)</t>
  </si>
  <si>
    <t>Aggregate write-ins for other non-health revenues (Line 799)</t>
  </si>
  <si>
    <t>TOTALS (Lines 0701 through 0703 plus 0798) (Line 7 above)</t>
  </si>
  <si>
    <t>Subtotal of Other Expenses (Lines 2921 through 2738)</t>
  </si>
  <si>
    <t>non-health premium income)</t>
  </si>
  <si>
    <t>medical expenses)</t>
  </si>
  <si>
    <t>(including $</t>
  </si>
  <si>
    <t>(net of $</t>
  </si>
  <si>
    <t>Fee-for-service</t>
  </si>
  <si>
    <t>Net Premium Income</t>
  </si>
  <si>
    <t>increase in reserves for life only)</t>
  </si>
  <si>
    <t>Increase in reserves for life, accident and health contracts</t>
  </si>
  <si>
    <t>Subtotal of Other Income (Lines 2901 through 2918)</t>
  </si>
  <si>
    <t>0601</t>
  </si>
  <si>
    <t>0602</t>
  </si>
  <si>
    <t>0603</t>
  </si>
  <si>
    <t>0698</t>
  </si>
  <si>
    <t>0699</t>
  </si>
  <si>
    <t>0701</t>
  </si>
  <si>
    <t>0702</t>
  </si>
  <si>
    <t>0703</t>
  </si>
  <si>
    <t>0798</t>
  </si>
  <si>
    <t>0799</t>
  </si>
  <si>
    <t>1401</t>
  </si>
  <si>
    <t>1402</t>
  </si>
  <si>
    <t>1403</t>
  </si>
  <si>
    <t>1498</t>
  </si>
  <si>
    <t>1499</t>
  </si>
  <si>
    <t>0604</t>
  </si>
  <si>
    <t>0605</t>
  </si>
  <si>
    <t>1404</t>
  </si>
  <si>
    <t>1405</t>
  </si>
  <si>
    <t>1406</t>
  </si>
  <si>
    <t>0606</t>
  </si>
  <si>
    <t>0607</t>
  </si>
  <si>
    <t>1407</t>
  </si>
  <si>
    <t>1408</t>
  </si>
  <si>
    <t>1409</t>
  </si>
  <si>
    <t>TOTALS (Lines 1401 through 1409 plus 1498) (Line 14 above)</t>
  </si>
  <si>
    <t>0608</t>
  </si>
  <si>
    <t>0609</t>
  </si>
  <si>
    <t>TOTALS (Lines 0601 through 0609 plus 0698) (Line 6 above)</t>
  </si>
  <si>
    <t>Aggregate write-ins for other hospital and medical expenses (Line 1499)</t>
  </si>
  <si>
    <t>TOTALS - (Lines 2919 minus 2939) (Line 29)</t>
  </si>
  <si>
    <t>Other Health Care Revenue</t>
  </si>
  <si>
    <t>Physician Affiliation Agreements</t>
  </si>
  <si>
    <t>SNBC                    (MA Only)</t>
  </si>
  <si>
    <t>SNBC (Integrated)</t>
  </si>
  <si>
    <t>NAIC Description</t>
  </si>
  <si>
    <t>Net realized capital gains or (losses)</t>
  </si>
  <si>
    <t>cc</t>
  </si>
  <si>
    <t>Group Health Plan, Inc.</t>
  </si>
  <si>
    <t>MSC +</t>
  </si>
  <si>
    <t>Medicare Advantage</t>
  </si>
  <si>
    <t>Medicare Supplement</t>
  </si>
  <si>
    <t>Stand Alone Medicare Part D</t>
  </si>
  <si>
    <t>MSC+</t>
  </si>
  <si>
    <t>For the Year Ending December 31, 2023</t>
  </si>
  <si>
    <t>Current as of 4/1/2024; for most recent version, go to https://www.health.state.mn.us/facilities/insurance/managedcare/reports/financial.html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</si>
</sst>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.00_);[Red]\(#,###.00\);\-"/>
    <numFmt numFmtId="165" formatCode="&quot;$&quot;#,##0.00_);[Red]\(&quot;$&quot;#,##0.00\);\-"/>
  </numFmts>
  <fonts count="9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 style="thin">
        <color indexed="9"/>
      </right>
      <top/>
      <bottom style="double">
        <color indexed="9"/>
      </bottom>
      <diagonal/>
    </border>
    <border>
      <left style="thin">
        <color indexed="9"/>
      </left>
      <right/>
      <top/>
      <bottom style="double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9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2" fillId="3" borderId="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2" fillId="3" borderId="6" xfId="0" applyFont="1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7" xfId="0" applyFont="1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Alignment="1">
      <alignment vertical="top"/>
    </xf>
    <xf numFmtId="0" fontId="0" fillId="3" borderId="11" xfId="0" applyFill="1" applyBorder="1" applyAlignment="1">
      <alignment vertical="top"/>
    </xf>
    <xf numFmtId="0" fontId="0" fillId="3" borderId="12" xfId="0" applyFill="1" applyBorder="1" applyAlignment="1">
      <alignment vertical="top"/>
    </xf>
    <xf numFmtId="0" fontId="0" fillId="3" borderId="13" xfId="0" applyFill="1" applyBorder="1" applyAlignment="1">
      <alignment vertical="top"/>
    </xf>
    <xf numFmtId="0" fontId="0" fillId="3" borderId="14" xfId="0" applyFill="1" applyBorder="1" applyAlignment="1">
      <alignment vertical="top"/>
    </xf>
    <xf numFmtId="0" fontId="0" fillId="3" borderId="15" xfId="0" applyFill="1" applyBorder="1" applyAlignment="1">
      <alignment vertical="top"/>
    </xf>
    <xf numFmtId="0" fontId="0" fillId="3" borderId="9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3" borderId="23" xfId="0" applyFill="1" applyBorder="1"/>
    <xf numFmtId="0" fontId="0" fillId="3" borderId="24" xfId="0" applyFill="1" applyBorder="1"/>
    <xf numFmtId="0" fontId="0" fillId="0" borderId="25" xfId="0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3" borderId="27" xfId="0" applyFill="1" applyBorder="1"/>
    <xf numFmtId="0" fontId="0" fillId="3" borderId="28" xfId="0" applyFill="1" applyBorder="1"/>
    <xf numFmtId="0" fontId="2" fillId="3" borderId="27" xfId="0" applyFont="1" applyFill="1" applyBorder="1"/>
    <xf numFmtId="0" fontId="0" fillId="3" borderId="29" xfId="0" applyFill="1" applyBorder="1"/>
    <xf numFmtId="0" fontId="3" fillId="3" borderId="27" xfId="0" applyFont="1" applyFill="1" applyBorder="1"/>
    <xf numFmtId="0" fontId="2" fillId="3" borderId="0" xfId="0" applyFont="1" applyFill="1" applyAlignment="1">
      <alignment horizontal="right"/>
    </xf>
    <xf numFmtId="0" fontId="0" fillId="2" borderId="26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3" borderId="31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2" borderId="0" xfId="0" applyFill="1"/>
    <xf numFmtId="0" fontId="0" fillId="3" borderId="41" xfId="0" applyFill="1" applyBorder="1" applyAlignment="1">
      <alignment vertical="center"/>
    </xf>
    <xf numFmtId="43" fontId="0" fillId="0" borderId="0" xfId="0" applyNumberFormat="1" applyAlignment="1">
      <alignment horizontal="centerContinuous" vertical="top"/>
    </xf>
    <xf numFmtId="0" fontId="0" fillId="0" borderId="0" xfId="0" applyAlignment="1">
      <alignment horizontal="center"/>
    </xf>
    <xf numFmtId="165" fontId="0" fillId="2" borderId="21" xfId="0" applyNumberFormat="1" applyFill="1" applyBorder="1" applyAlignment="1" applyProtection="1">
      <alignment horizontal="center" vertical="center"/>
      <protection hidden="1"/>
    </xf>
    <xf numFmtId="0" fontId="0" fillId="2" borderId="42" xfId="0" applyFill="1" applyBorder="1"/>
    <xf numFmtId="0" fontId="0" fillId="2" borderId="43" xfId="0" applyFill="1" applyBorder="1"/>
    <xf numFmtId="165" fontId="0" fillId="2" borderId="25" xfId="0" applyNumberFormat="1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3" borderId="0" xfId="0" applyFill="1" applyAlignment="1">
      <alignment vertical="top"/>
    </xf>
    <xf numFmtId="0" fontId="0" fillId="3" borderId="44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20" xfId="0" applyFill="1" applyBorder="1"/>
    <xf numFmtId="0" fontId="0" fillId="3" borderId="31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45" xfId="0" applyFill="1" applyBorder="1"/>
    <xf numFmtId="0" fontId="0" fillId="3" borderId="46" xfId="0" applyFill="1" applyBorder="1"/>
    <xf numFmtId="0" fontId="0" fillId="3" borderId="2" xfId="0" applyFill="1" applyBorder="1"/>
    <xf numFmtId="0" fontId="0" fillId="3" borderId="20" xfId="0" applyFill="1" applyBorder="1" applyAlignment="1">
      <alignment vertical="center"/>
    </xf>
    <xf numFmtId="0" fontId="0" fillId="3" borderId="47" xfId="0" applyFill="1" applyBorder="1" applyAlignment="1">
      <alignment horizontal="center" wrapText="1"/>
    </xf>
    <xf numFmtId="0" fontId="0" fillId="3" borderId="25" xfId="0" applyFill="1" applyBorder="1" applyAlignment="1">
      <alignment horizontal="center" wrapText="1"/>
    </xf>
    <xf numFmtId="0" fontId="0" fillId="3" borderId="14" xfId="0" applyFill="1" applyBorder="1"/>
    <xf numFmtId="0" fontId="0" fillId="3" borderId="48" xfId="0" applyFill="1" applyBorder="1"/>
    <xf numFmtId="0" fontId="0" fillId="3" borderId="33" xfId="0" applyFill="1" applyBorder="1"/>
    <xf numFmtId="0" fontId="0" fillId="3" borderId="49" xfId="0" applyFill="1" applyBorder="1"/>
    <xf numFmtId="0" fontId="0" fillId="3" borderId="50" xfId="0" applyFill="1" applyBorder="1" applyAlignment="1">
      <alignment horizontal="center" wrapText="1"/>
    </xf>
    <xf numFmtId="0" fontId="0" fillId="3" borderId="51" xfId="0" applyFill="1" applyBorder="1" applyAlignment="1">
      <alignment horizontal="center" wrapText="1"/>
    </xf>
    <xf numFmtId="0" fontId="0" fillId="3" borderId="52" xfId="0" applyFill="1" applyBorder="1" applyAlignment="1">
      <alignment horizontal="center" wrapText="1"/>
    </xf>
    <xf numFmtId="0" fontId="2" fillId="3" borderId="27" xfId="0" applyFont="1" applyFill="1" applyBorder="1" applyAlignment="1">
      <alignment vertical="center"/>
    </xf>
    <xf numFmtId="0" fontId="0" fillId="3" borderId="53" xfId="0" applyFill="1" applyBorder="1"/>
    <xf numFmtId="0" fontId="0" fillId="3" borderId="54" xfId="0" applyFill="1" applyBorder="1"/>
    <xf numFmtId="0" fontId="0" fillId="3" borderId="55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2" fillId="3" borderId="56" xfId="0" applyFont="1" applyFill="1" applyBorder="1"/>
    <xf numFmtId="0" fontId="0" fillId="3" borderId="57" xfId="0" applyFill="1" applyBorder="1"/>
    <xf numFmtId="0" fontId="0" fillId="3" borderId="34" xfId="0" applyFill="1" applyBorder="1"/>
    <xf numFmtId="0" fontId="0" fillId="3" borderId="58" xfId="0" applyFill="1" applyBorder="1"/>
    <xf numFmtId="49" fontId="0" fillId="3" borderId="59" xfId="0" applyNumberFormat="1" applyFill="1" applyBorder="1" applyAlignment="1">
      <alignment horizontal="right" vertical="center"/>
    </xf>
    <xf numFmtId="49" fontId="0" fillId="3" borderId="60" xfId="0" applyNumberFormat="1" applyFill="1" applyBorder="1" applyAlignment="1">
      <alignment horizontal="right" vertical="center"/>
    </xf>
    <xf numFmtId="49" fontId="0" fillId="3" borderId="61" xfId="0" applyNumberFormat="1" applyFill="1" applyBorder="1" applyAlignment="1">
      <alignment horizontal="right" vertical="center"/>
    </xf>
    <xf numFmtId="49" fontId="0" fillId="3" borderId="62" xfId="0" applyNumberFormat="1" applyFill="1" applyBorder="1" applyAlignment="1">
      <alignment horizontal="right" vertical="center"/>
    </xf>
    <xf numFmtId="49" fontId="0" fillId="3" borderId="57" xfId="0" applyNumberFormat="1" applyFill="1" applyBorder="1" applyAlignment="1">
      <alignment horizontal="right" vertical="center"/>
    </xf>
    <xf numFmtId="49" fontId="0" fillId="3" borderId="63" xfId="0" applyNumberFormat="1" applyFill="1" applyBorder="1" applyAlignment="1">
      <alignment horizontal="right" vertical="center"/>
    </xf>
    <xf numFmtId="0" fontId="0" fillId="3" borderId="34" xfId="0" applyFill="1" applyBorder="1" applyAlignment="1">
      <alignment vertical="top"/>
    </xf>
    <xf numFmtId="0" fontId="3" fillId="0" borderId="0" xfId="0" applyFont="1" applyProtection="1">
      <protection hidden="1"/>
    </xf>
    <xf numFmtId="0" fontId="5" fillId="0" borderId="0" xfId="0" applyFont="1" applyAlignment="1" applyProtection="1">
      <alignment vertical="top"/>
      <protection hidden="1"/>
    </xf>
    <xf numFmtId="43" fontId="5" fillId="0" borderId="0" xfId="0" applyNumberFormat="1" applyFont="1" applyAlignment="1" applyProtection="1">
      <alignment horizontal="centerContinuous" vertical="top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40" fontId="5" fillId="0" borderId="0" xfId="0" applyNumberFormat="1" applyFont="1" applyProtection="1">
      <protection hidden="1"/>
    </xf>
    <xf numFmtId="164" fontId="0" fillId="3" borderId="31" xfId="0" applyNumberFormat="1" applyFill="1" applyBorder="1" applyAlignment="1" applyProtection="1">
      <alignment horizontal="center" vertical="center"/>
      <protection locked="0"/>
    </xf>
    <xf numFmtId="0" fontId="0" fillId="0" borderId="64" xfId="0" applyBorder="1" applyAlignment="1">
      <alignment horizontal="center" wrapText="1"/>
    </xf>
    <xf numFmtId="0" fontId="3" fillId="0" borderId="42" xfId="0" applyFont="1" applyBorder="1" applyAlignment="1" applyProtection="1">
      <alignment horizontal="center" wrapText="1"/>
      <protection hidden="1"/>
    </xf>
    <xf numFmtId="38" fontId="0" fillId="0" borderId="26" xfId="0" applyNumberFormat="1" applyBorder="1" applyAlignment="1" applyProtection="1">
      <alignment horizontal="right" vertical="center"/>
      <protection locked="0"/>
    </xf>
    <xf numFmtId="38" fontId="0" fillId="0" borderId="65" xfId="0" applyNumberFormat="1" applyBorder="1" applyAlignment="1" applyProtection="1">
      <alignment horizontal="right" vertical="center"/>
      <protection hidden="1"/>
    </xf>
    <xf numFmtId="38" fontId="0" fillId="0" borderId="30" xfId="0" applyNumberFormat="1" applyBorder="1" applyAlignment="1" applyProtection="1">
      <alignment horizontal="right" vertical="center"/>
      <protection locked="0"/>
    </xf>
    <xf numFmtId="38" fontId="0" fillId="0" borderId="65" xfId="0" applyNumberFormat="1" applyBorder="1" applyAlignment="1" applyProtection="1">
      <alignment horizontal="right" vertical="center"/>
      <protection locked="0"/>
    </xf>
    <xf numFmtId="38" fontId="0" fillId="0" borderId="66" xfId="0" applyNumberFormat="1" applyBorder="1" applyAlignment="1" applyProtection="1">
      <alignment horizontal="right" vertical="center"/>
      <protection locked="0"/>
    </xf>
    <xf numFmtId="38" fontId="0" fillId="0" borderId="67" xfId="0" applyNumberFormat="1" applyBorder="1" applyAlignment="1" applyProtection="1">
      <alignment horizontal="right" vertical="center"/>
      <protection hidden="1"/>
    </xf>
    <xf numFmtId="38" fontId="0" fillId="0" borderId="17" xfId="0" applyNumberFormat="1" applyBorder="1" applyAlignment="1" applyProtection="1">
      <alignment horizontal="right" vertical="center"/>
      <protection hidden="1"/>
    </xf>
    <xf numFmtId="38" fontId="0" fillId="0" borderId="68" xfId="0" applyNumberFormat="1" applyBorder="1" applyAlignment="1" applyProtection="1">
      <alignment horizontal="right" vertical="center"/>
      <protection locked="0"/>
    </xf>
    <xf numFmtId="38" fontId="0" fillId="0" borderId="69" xfId="0" applyNumberFormat="1" applyBorder="1" applyAlignment="1" applyProtection="1">
      <alignment horizontal="right" vertical="center"/>
      <protection locked="0"/>
    </xf>
    <xf numFmtId="38" fontId="0" fillId="0" borderId="70" xfId="0" applyNumberFormat="1" applyBorder="1" applyAlignment="1" applyProtection="1">
      <alignment horizontal="right" vertical="center"/>
      <protection locked="0"/>
    </xf>
    <xf numFmtId="38" fontId="0" fillId="0" borderId="69" xfId="0" applyNumberFormat="1" applyBorder="1" applyAlignment="1" applyProtection="1">
      <alignment horizontal="right" vertical="center"/>
      <protection hidden="1"/>
    </xf>
    <xf numFmtId="38" fontId="0" fillId="0" borderId="19" xfId="0" applyNumberFormat="1" applyBorder="1" applyAlignment="1" applyProtection="1">
      <alignment horizontal="right" vertical="center"/>
      <protection locked="0"/>
    </xf>
    <xf numFmtId="38" fontId="0" fillId="0" borderId="20" xfId="0" applyNumberFormat="1" applyBorder="1" applyAlignment="1" applyProtection="1">
      <alignment horizontal="right" vertical="center"/>
      <protection locked="0"/>
    </xf>
    <xf numFmtId="38" fontId="0" fillId="0" borderId="71" xfId="0" applyNumberFormat="1" applyBorder="1" applyAlignment="1" applyProtection="1">
      <alignment horizontal="right" vertical="center"/>
      <protection hidden="1"/>
    </xf>
    <xf numFmtId="38" fontId="0" fillId="0" borderId="17" xfId="0" applyNumberFormat="1" applyBorder="1" applyAlignment="1" applyProtection="1">
      <alignment horizontal="right" vertical="center"/>
      <protection locked="0"/>
    </xf>
    <xf numFmtId="38" fontId="0" fillId="0" borderId="72" xfId="0" applyNumberFormat="1" applyBorder="1" applyAlignment="1" applyProtection="1">
      <alignment horizontal="right" vertical="center"/>
      <protection hidden="1"/>
    </xf>
    <xf numFmtId="38" fontId="0" fillId="0" borderId="66" xfId="0" applyNumberFormat="1" applyBorder="1" applyAlignment="1" applyProtection="1">
      <alignment horizontal="right" vertical="center"/>
      <protection hidden="1"/>
    </xf>
    <xf numFmtId="38" fontId="0" fillId="0" borderId="73" xfId="0" applyNumberFormat="1" applyBorder="1" applyAlignment="1" applyProtection="1">
      <alignment horizontal="right" vertical="center"/>
      <protection hidden="1"/>
    </xf>
    <xf numFmtId="38" fontId="0" fillId="0" borderId="64" xfId="0" applyNumberFormat="1" applyBorder="1" applyAlignment="1" applyProtection="1">
      <alignment horizontal="right" vertical="center"/>
      <protection locked="0"/>
    </xf>
    <xf numFmtId="38" fontId="0" fillId="0" borderId="22" xfId="0" applyNumberFormat="1" applyBorder="1" applyAlignment="1" applyProtection="1">
      <alignment horizontal="right" vertical="center"/>
      <protection locked="0"/>
    </xf>
    <xf numFmtId="38" fontId="3" fillId="0" borderId="26" xfId="0" applyNumberFormat="1" applyFont="1" applyBorder="1" applyAlignment="1" applyProtection="1">
      <alignment horizontal="right" vertical="center"/>
      <protection locked="0"/>
    </xf>
    <xf numFmtId="0" fontId="8" fillId="0" borderId="0" xfId="0" applyFont="1"/>
    <xf numFmtId="38" fontId="0" fillId="0" borderId="69" xfId="0" applyNumberFormat="1" applyBorder="1" applyAlignment="1" applyProtection="1">
      <alignment horizontal="right" vertical="center"/>
      <protection locked="0"/>
    </xf>
    <xf numFmtId="38" fontId="0" fillId="0" borderId="26" xfId="0" applyNumberFormat="1" applyBorder="1" applyAlignment="1" applyProtection="1">
      <alignment horizontal="right" vertical="center"/>
      <protection locked="0"/>
    </xf>
    <xf numFmtId="0" fontId="0" fillId="3" borderId="78" xfId="0" applyFill="1" applyBorder="1" applyAlignment="1">
      <alignment vertical="center" wrapText="1"/>
    </xf>
    <xf numFmtId="0" fontId="0" fillId="3" borderId="79" xfId="0" applyFill="1" applyBorder="1" applyAlignment="1">
      <alignment vertical="center"/>
    </xf>
    <xf numFmtId="0" fontId="0" fillId="3" borderId="72" xfId="0" applyFill="1" applyBorder="1" applyAlignment="1">
      <alignment vertical="center"/>
    </xf>
    <xf numFmtId="0" fontId="0" fillId="3" borderId="35" xfId="0" applyFill="1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0" fontId="0" fillId="3" borderId="89" xfId="0" applyFill="1" applyBorder="1" applyAlignment="1">
      <alignment vertical="center"/>
    </xf>
    <xf numFmtId="0" fontId="0" fillId="3" borderId="84" xfId="0" applyFill="1" applyBorder="1" applyAlignment="1">
      <alignment vertical="center"/>
    </xf>
    <xf numFmtId="0" fontId="0" fillId="3" borderId="85" xfId="0" applyFill="1" applyBorder="1" applyAlignment="1">
      <alignment vertical="center"/>
    </xf>
    <xf numFmtId="0" fontId="0" fillId="3" borderId="86" xfId="0" applyFill="1" applyBorder="1" applyAlignment="1" applyProtection="1">
      <alignment vertical="center"/>
      <protection locked="0"/>
    </xf>
    <xf numFmtId="0" fontId="0" fillId="3" borderId="31" xfId="0" applyFill="1" applyBorder="1" applyAlignment="1" applyProtection="1">
      <alignment vertical="center"/>
      <protection locked="0"/>
    </xf>
    <xf numFmtId="0" fontId="0" fillId="3" borderId="30" xfId="0" applyFill="1" applyBorder="1" applyAlignment="1" applyProtection="1">
      <alignment vertical="center"/>
      <protection locked="0"/>
    </xf>
    <xf numFmtId="0" fontId="0" fillId="3" borderId="32" xfId="0" applyFill="1" applyBorder="1" applyAlignment="1" applyProtection="1">
      <alignment vertical="center"/>
      <protection locked="0"/>
    </xf>
    <xf numFmtId="0" fontId="0" fillId="3" borderId="66" xfId="0" applyFill="1" applyBorder="1" applyAlignment="1" applyProtection="1">
      <alignment vertical="center"/>
      <protection locked="0"/>
    </xf>
    <xf numFmtId="0" fontId="0" fillId="3" borderId="80" xfId="0" applyFill="1" applyBorder="1" applyAlignment="1">
      <alignment vertical="center"/>
    </xf>
    <xf numFmtId="0" fontId="0" fillId="3" borderId="81" xfId="0" applyFill="1" applyBorder="1" applyAlignment="1">
      <alignment vertical="center"/>
    </xf>
    <xf numFmtId="0" fontId="0" fillId="3" borderId="82" xfId="0" applyFill="1" applyBorder="1" applyAlignment="1">
      <alignment vertical="center"/>
    </xf>
    <xf numFmtId="0" fontId="0" fillId="3" borderId="78" xfId="0" applyFill="1" applyBorder="1" applyAlignment="1">
      <alignment vertical="center"/>
    </xf>
    <xf numFmtId="0" fontId="0" fillId="3" borderId="87" xfId="0" applyFill="1" applyBorder="1" applyAlignment="1">
      <alignment vertical="center"/>
    </xf>
    <xf numFmtId="0" fontId="0" fillId="3" borderId="88" xfId="0" applyFill="1" applyBorder="1" applyAlignment="1">
      <alignment vertical="center"/>
    </xf>
    <xf numFmtId="0" fontId="0" fillId="3" borderId="73" xfId="0" applyFill="1" applyBorder="1" applyAlignment="1">
      <alignment vertical="center"/>
    </xf>
    <xf numFmtId="0" fontId="0" fillId="3" borderId="35" xfId="0" applyFill="1" applyBorder="1" applyAlignment="1">
      <alignment vertical="center" wrapText="1"/>
    </xf>
    <xf numFmtId="0" fontId="0" fillId="3" borderId="32" xfId="0" applyFill="1" applyBorder="1" applyAlignment="1">
      <alignment vertical="center"/>
    </xf>
    <xf numFmtId="0" fontId="0" fillId="3" borderId="66" xfId="0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3" borderId="87" xfId="0" applyFill="1" applyBorder="1" applyAlignment="1">
      <alignment vertical="center" wrapText="1"/>
    </xf>
    <xf numFmtId="0" fontId="0" fillId="0" borderId="88" xfId="0" applyBorder="1" applyAlignment="1">
      <alignment vertical="center" wrapText="1"/>
    </xf>
    <xf numFmtId="0" fontId="0" fillId="0" borderId="73" xfId="0" applyBorder="1" applyAlignment="1">
      <alignment vertical="center" wrapText="1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31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3" borderId="31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0" fillId="3" borderId="70" xfId="0" applyFill="1" applyBorder="1" applyAlignment="1">
      <alignment vertical="center"/>
    </xf>
    <xf numFmtId="0" fontId="1" fillId="3" borderId="0" xfId="0" applyFont="1" applyFill="1" applyAlignment="1">
      <alignment horizontal="center" vertical="top"/>
    </xf>
    <xf numFmtId="0" fontId="0" fillId="0" borderId="21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3" borderId="83" xfId="0" applyFont="1" applyFill="1" applyBorder="1" applyAlignment="1">
      <alignment horizontal="left" vertical="center"/>
    </xf>
    <xf numFmtId="0" fontId="0" fillId="3" borderId="84" xfId="0" applyFill="1" applyBorder="1"/>
    <xf numFmtId="0" fontId="0" fillId="3" borderId="85" xfId="0" applyFill="1" applyBorder="1"/>
    <xf numFmtId="0" fontId="3" fillId="3" borderId="75" xfId="0" applyFont="1" applyFill="1" applyBorder="1" applyAlignment="1">
      <alignment horizontal="center" vertical="top" wrapText="1"/>
    </xf>
    <xf numFmtId="0" fontId="0" fillId="3" borderId="47" xfId="0" applyFill="1" applyBorder="1"/>
    <xf numFmtId="0" fontId="0" fillId="3" borderId="25" xfId="0" applyFill="1" applyBorder="1"/>
    <xf numFmtId="0" fontId="3" fillId="3" borderId="45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0" xfId="0" applyFont="1" applyFill="1" applyAlignment="1" applyProtection="1">
      <alignment horizontal="center"/>
      <protection locked="0"/>
    </xf>
    <xf numFmtId="43" fontId="6" fillId="0" borderId="77" xfId="0" applyNumberFormat="1" applyFont="1" applyBorder="1" applyAlignment="1">
      <alignment horizontal="center" vertical="top"/>
    </xf>
    <xf numFmtId="0" fontId="6" fillId="0" borderId="77" xfId="0" applyFont="1" applyBorder="1" applyAlignment="1">
      <alignment horizontal="center" vertical="top"/>
    </xf>
    <xf numFmtId="0" fontId="0" fillId="0" borderId="25" xfId="0" applyBorder="1" applyAlignment="1">
      <alignment horizontal="center" wrapText="1"/>
    </xf>
    <xf numFmtId="0" fontId="0" fillId="0" borderId="74" xfId="0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7" fillId="0" borderId="21" xfId="0" applyFont="1" applyBorder="1" applyAlignment="1">
      <alignment horizontal="center" wrapText="1"/>
    </xf>
    <xf numFmtId="0" fontId="7" fillId="0" borderId="42" xfId="0" applyFont="1" applyBorder="1" applyAlignment="1">
      <alignment horizontal="center" wrapText="1"/>
    </xf>
    <xf numFmtId="0" fontId="3" fillId="3" borderId="23" xfId="0" applyFont="1" applyFill="1" applyBorder="1" applyAlignment="1">
      <alignment horizontal="center" vertical="top" wrapText="1"/>
    </xf>
    <xf numFmtId="0" fontId="0" fillId="3" borderId="0" xfId="0" applyFill="1"/>
    <xf numFmtId="0" fontId="0" fillId="3" borderId="20" xfId="0" applyFill="1" applyBorder="1"/>
    <xf numFmtId="0" fontId="0" fillId="0" borderId="75" xfId="0" applyBorder="1" applyAlignment="1">
      <alignment horizontal="center" wrapText="1"/>
    </xf>
    <xf numFmtId="0" fontId="0" fillId="0" borderId="76" xfId="0" applyBorder="1" applyAlignment="1">
      <alignment horizontal="center" wrapText="1"/>
    </xf>
  </cellXfs>
  <cellStyles count="1">
    <cellStyle name="Normal" xfId="0" builtinId="0"/>
  </cellStyles>
  <dxfs count="4">
    <dxf>
      <fill>
        <patternFill patternType="lightGray"/>
      </fill>
    </dxf>
    <dxf>
      <fill>
        <patternFill patternType="lightGray"/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193"/>
  <sheetViews>
    <sheetView showGridLines="0" tabSelected="1" topLeftCell="B1" zoomScale="65" zoomScaleNormal="75" zoomScaleSheetLayoutView="50" workbookViewId="0">
      <pane xSplit="5" ySplit="8" topLeftCell="G9" activePane="bottomRight" state="frozen"/>
      <selection activeCell="B1" sqref="B1"/>
      <selection pane="topRight" activeCell="G1" sqref="G1"/>
      <selection pane="bottomLeft" activeCell="B9" sqref="B9"/>
      <selection pane="bottomRight" activeCell="B118" sqref="A118:XFD1048576"/>
    </sheetView>
  </sheetViews>
  <sheetFormatPr defaultColWidth="0" defaultRowHeight="12.75" zeroHeight="1" x14ac:dyDescent="0.2"/>
  <cols>
    <col min="1" max="1" width="3.5703125" customWidth="1"/>
    <col min="2" max="2" width="5.42578125" customWidth="1"/>
    <col min="3" max="3" width="18.28515625" customWidth="1"/>
    <col min="4" max="4" width="10.28515625" customWidth="1"/>
    <col min="5" max="5" width="11.140625" customWidth="1"/>
    <col min="6" max="6" width="28.42578125" customWidth="1"/>
    <col min="7" max="21" width="15.7109375" customWidth="1"/>
    <col min="22" max="22" width="9.140625" style="105" customWidth="1"/>
    <col min="23" max="23" width="9" customWidth="1"/>
    <col min="24" max="24" width="9.140625" customWidth="1"/>
    <col min="25" max="257" width="0" hidden="1" customWidth="1"/>
    <col min="258" max="16384" width="9.140625" hidden="1"/>
  </cols>
  <sheetData>
    <row r="1" spans="1:257" ht="22.5" customHeight="1" x14ac:dyDescent="0.3">
      <c r="A1" s="188" t="s">
        <v>109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02"/>
    </row>
    <row r="2" spans="1:257" s="43" customFormat="1" ht="22.5" customHeight="1" x14ac:dyDescent="0.2">
      <c r="A2" s="193" t="s">
        <v>33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03"/>
    </row>
    <row r="3" spans="1:257" s="43" customFormat="1" ht="22.5" customHeight="1" x14ac:dyDescent="0.2">
      <c r="A3" s="174" t="s">
        <v>11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03"/>
    </row>
    <row r="4" spans="1:257" s="43" customFormat="1" ht="22.5" customHeight="1" x14ac:dyDescent="0.2">
      <c r="A4" s="174" t="s">
        <v>115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03"/>
    </row>
    <row r="5" spans="1:257" s="43" customFormat="1" ht="26.25" customHeight="1" thickBot="1" x14ac:dyDescent="0.25">
      <c r="A5" s="189" t="s">
        <v>39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04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  <c r="IW5" s="58"/>
    </row>
    <row r="6" spans="1:257" ht="13.5" customHeight="1" thickBot="1" x14ac:dyDescent="0.25">
      <c r="A6" s="185" t="s">
        <v>32</v>
      </c>
      <c r="B6" s="187"/>
      <c r="C6" s="185" t="s">
        <v>106</v>
      </c>
      <c r="D6" s="186"/>
      <c r="E6" s="186"/>
      <c r="F6" s="187"/>
      <c r="G6" s="3">
        <v>1</v>
      </c>
      <c r="H6" s="3">
        <v>2</v>
      </c>
      <c r="I6" s="3">
        <v>3</v>
      </c>
      <c r="J6" s="3">
        <v>4</v>
      </c>
      <c r="K6" s="3">
        <v>5</v>
      </c>
      <c r="L6" s="3">
        <v>6</v>
      </c>
      <c r="M6" s="3">
        <v>7</v>
      </c>
      <c r="N6" s="2">
        <v>8</v>
      </c>
      <c r="O6" s="3">
        <v>9</v>
      </c>
      <c r="P6" s="3">
        <v>10</v>
      </c>
      <c r="Q6" s="3">
        <v>11</v>
      </c>
      <c r="R6" s="3">
        <v>12</v>
      </c>
      <c r="S6" s="3">
        <v>13</v>
      </c>
      <c r="T6" s="3">
        <v>14</v>
      </c>
      <c r="U6" s="3">
        <v>15</v>
      </c>
    </row>
    <row r="7" spans="1:257" s="4" customFormat="1" ht="13.5" customHeight="1" x14ac:dyDescent="0.2">
      <c r="A7" s="182" t="s">
        <v>43</v>
      </c>
      <c r="B7" s="183"/>
      <c r="C7" s="183"/>
      <c r="D7" s="183"/>
      <c r="E7" s="183"/>
      <c r="F7" s="184"/>
      <c r="G7" s="175" t="s">
        <v>0</v>
      </c>
      <c r="H7" s="175" t="s">
        <v>1</v>
      </c>
      <c r="I7" s="175" t="s">
        <v>2</v>
      </c>
      <c r="J7" s="175" t="s">
        <v>3</v>
      </c>
      <c r="K7" s="175" t="s">
        <v>111</v>
      </c>
      <c r="L7" s="175" t="s">
        <v>14</v>
      </c>
      <c r="M7" s="175" t="s">
        <v>112</v>
      </c>
      <c r="N7" s="191" t="s">
        <v>113</v>
      </c>
      <c r="O7" s="175" t="s">
        <v>17</v>
      </c>
      <c r="P7" s="191" t="s">
        <v>104</v>
      </c>
      <c r="Q7" s="175" t="s">
        <v>105</v>
      </c>
      <c r="R7" s="175" t="s">
        <v>4</v>
      </c>
      <c r="S7" s="194" t="s">
        <v>114</v>
      </c>
      <c r="T7" s="199" t="s">
        <v>5</v>
      </c>
      <c r="U7" s="175" t="s">
        <v>31</v>
      </c>
      <c r="V7" s="106"/>
      <c r="W7" s="59"/>
      <c r="X7" s="59"/>
    </row>
    <row r="8" spans="1:257" s="4" customFormat="1" ht="39" customHeight="1" thickBot="1" x14ac:dyDescent="0.25">
      <c r="A8" s="196"/>
      <c r="B8" s="197"/>
      <c r="C8" s="197"/>
      <c r="D8" s="197"/>
      <c r="E8" s="197"/>
      <c r="F8" s="198"/>
      <c r="G8" s="176"/>
      <c r="H8" s="176"/>
      <c r="I8" s="176"/>
      <c r="J8" s="176"/>
      <c r="K8" s="176"/>
      <c r="L8" s="176"/>
      <c r="M8" s="176"/>
      <c r="N8" s="192"/>
      <c r="O8" s="176"/>
      <c r="P8" s="192"/>
      <c r="Q8" s="176"/>
      <c r="R8" s="176"/>
      <c r="S8" s="195"/>
      <c r="T8" s="200"/>
      <c r="U8" s="176"/>
      <c r="V8" s="106"/>
      <c r="W8" s="59"/>
      <c r="X8" s="59"/>
    </row>
    <row r="9" spans="1:257" ht="13.5" customHeight="1" thickBot="1" x14ac:dyDescent="0.25">
      <c r="A9" s="29"/>
      <c r="B9" s="55">
        <v>1</v>
      </c>
      <c r="C9" s="179" t="s">
        <v>38</v>
      </c>
      <c r="D9" s="180"/>
      <c r="E9" s="180"/>
      <c r="F9" s="181"/>
      <c r="G9" s="112">
        <f>SUM(H9:I9)</f>
        <v>31983</v>
      </c>
      <c r="H9" s="130">
        <v>31983</v>
      </c>
      <c r="I9" s="112">
        <f>SUM(J9:U9)</f>
        <v>0</v>
      </c>
      <c r="J9" s="130">
        <v>0</v>
      </c>
      <c r="K9" s="130">
        <v>0</v>
      </c>
      <c r="L9" s="130">
        <v>0</v>
      </c>
      <c r="M9" s="130">
        <v>0</v>
      </c>
      <c r="N9" s="131">
        <v>0</v>
      </c>
      <c r="O9" s="130">
        <v>0</v>
      </c>
      <c r="P9" s="130">
        <v>0</v>
      </c>
      <c r="Q9" s="130">
        <v>0</v>
      </c>
      <c r="R9" s="130">
        <v>0</v>
      </c>
      <c r="S9" s="130">
        <v>0</v>
      </c>
      <c r="T9" s="130">
        <v>0</v>
      </c>
      <c r="U9" s="130">
        <v>0</v>
      </c>
    </row>
    <row r="10" spans="1:257" ht="13.5" customHeight="1" thickTop="1" x14ac:dyDescent="0.2">
      <c r="A10" s="29"/>
      <c r="B10" s="14"/>
      <c r="C10" s="40"/>
      <c r="D10" s="40"/>
      <c r="E10" s="40"/>
      <c r="F10" s="40"/>
      <c r="G10" s="26"/>
      <c r="H10" s="26"/>
      <c r="I10" s="26"/>
      <c r="J10" s="26"/>
      <c r="K10" s="26"/>
      <c r="L10" s="26"/>
      <c r="M10" s="26"/>
      <c r="N10" s="27"/>
      <c r="O10" s="26"/>
      <c r="P10" s="26"/>
      <c r="Q10" s="26"/>
      <c r="R10" s="26"/>
      <c r="S10" s="26"/>
      <c r="T10" s="56"/>
      <c r="U10" s="26"/>
      <c r="V10" s="107" t="b">
        <f>NOT(OR(ISBLANK(T8),EXACT(UPPER(T8),"PLEASE SPECIFY")))</f>
        <v>0</v>
      </c>
    </row>
    <row r="11" spans="1:257" ht="13.5" customHeight="1" x14ac:dyDescent="0.2">
      <c r="A11" s="5" t="s">
        <v>6</v>
      </c>
      <c r="B11" s="6"/>
      <c r="C11" s="14"/>
      <c r="D11" s="9"/>
      <c r="E11" s="9"/>
      <c r="F11" s="9"/>
      <c r="G11" s="41"/>
      <c r="H11" s="41"/>
      <c r="I11" s="41"/>
      <c r="J11" s="41"/>
      <c r="K11" s="41"/>
      <c r="L11" s="41"/>
      <c r="M11" s="41"/>
      <c r="N11" s="42"/>
      <c r="O11" s="41"/>
      <c r="P11" s="41"/>
      <c r="Q11" s="41"/>
      <c r="R11" s="41"/>
      <c r="S11" s="41"/>
      <c r="T11" s="41"/>
      <c r="U11" s="41"/>
    </row>
    <row r="12" spans="1:257" ht="13.5" customHeight="1" x14ac:dyDescent="0.2">
      <c r="A12" s="7"/>
      <c r="B12" s="53">
        <v>2</v>
      </c>
      <c r="C12" s="54" t="s">
        <v>67</v>
      </c>
      <c r="D12" s="71" t="s">
        <v>64</v>
      </c>
      <c r="E12" s="109"/>
      <c r="F12" s="44" t="s">
        <v>62</v>
      </c>
      <c r="G12" s="112">
        <f t="shared" ref="G12:G18" si="0">SUM(H12:I12)</f>
        <v>-6383859</v>
      </c>
      <c r="H12" s="112">
        <f>-6386121-L12</f>
        <v>12127171</v>
      </c>
      <c r="I12" s="112">
        <f t="shared" ref="I12:I17" si="1">SUM(J12:U12)</f>
        <v>-18511030</v>
      </c>
      <c r="J12" s="112">
        <v>0</v>
      </c>
      <c r="K12" s="112">
        <v>0</v>
      </c>
      <c r="L12" s="112">
        <v>-18513292</v>
      </c>
      <c r="M12" s="112">
        <v>0</v>
      </c>
      <c r="N12" s="114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2262</v>
      </c>
    </row>
    <row r="13" spans="1:257" ht="13.5" customHeight="1" x14ac:dyDescent="0.2">
      <c r="A13" s="7"/>
      <c r="B13" s="47">
        <v>3</v>
      </c>
      <c r="C13" s="160" t="s">
        <v>19</v>
      </c>
      <c r="D13" s="158"/>
      <c r="E13" s="158"/>
      <c r="F13" s="159"/>
      <c r="G13" s="112">
        <f t="shared" si="0"/>
        <v>0</v>
      </c>
      <c r="H13" s="115">
        <v>0</v>
      </c>
      <c r="I13" s="112">
        <f t="shared" si="1"/>
        <v>0</v>
      </c>
      <c r="J13" s="115">
        <v>0</v>
      </c>
      <c r="K13" s="115">
        <v>0</v>
      </c>
      <c r="L13" s="115">
        <v>0</v>
      </c>
      <c r="M13" s="115">
        <v>0</v>
      </c>
      <c r="N13" s="116">
        <v>0</v>
      </c>
      <c r="O13" s="115">
        <v>0</v>
      </c>
      <c r="P13" s="115">
        <v>0</v>
      </c>
      <c r="Q13" s="115">
        <v>0</v>
      </c>
      <c r="R13" s="115">
        <v>0</v>
      </c>
      <c r="S13" s="115">
        <v>0</v>
      </c>
      <c r="T13" s="112">
        <v>0</v>
      </c>
      <c r="U13" s="115">
        <v>0</v>
      </c>
    </row>
    <row r="14" spans="1:257" ht="13.5" customHeight="1" x14ac:dyDescent="0.2">
      <c r="A14" s="7"/>
      <c r="B14" s="47">
        <v>4</v>
      </c>
      <c r="C14" s="48" t="s">
        <v>66</v>
      </c>
      <c r="D14" s="72" t="s">
        <v>65</v>
      </c>
      <c r="E14" s="109"/>
      <c r="F14" s="45" t="s">
        <v>63</v>
      </c>
      <c r="G14" s="112">
        <f t="shared" si="0"/>
        <v>917614615</v>
      </c>
      <c r="H14" s="115">
        <v>0</v>
      </c>
      <c r="I14" s="112">
        <f t="shared" si="1"/>
        <v>917614615</v>
      </c>
      <c r="J14" s="115">
        <v>857506116</v>
      </c>
      <c r="K14" s="115">
        <v>0</v>
      </c>
      <c r="L14" s="115">
        <v>0</v>
      </c>
      <c r="M14" s="115">
        <v>0</v>
      </c>
      <c r="N14" s="116">
        <v>0</v>
      </c>
      <c r="O14" s="115">
        <v>0</v>
      </c>
      <c r="P14" s="115">
        <v>0</v>
      </c>
      <c r="Q14" s="115">
        <v>0</v>
      </c>
      <c r="R14" s="115">
        <v>0</v>
      </c>
      <c r="S14" s="115">
        <v>0</v>
      </c>
      <c r="T14" s="112">
        <v>0</v>
      </c>
      <c r="U14" s="115">
        <v>60108499</v>
      </c>
    </row>
    <row r="15" spans="1:257" ht="13.5" customHeight="1" x14ac:dyDescent="0.2">
      <c r="A15" s="7"/>
      <c r="B15" s="47">
        <v>5</v>
      </c>
      <c r="C15" s="160" t="s">
        <v>20</v>
      </c>
      <c r="D15" s="158"/>
      <c r="E15" s="158"/>
      <c r="F15" s="159"/>
      <c r="G15" s="112">
        <f t="shared" si="0"/>
        <v>0</v>
      </c>
      <c r="H15" s="115">
        <v>0</v>
      </c>
      <c r="I15" s="112">
        <f t="shared" si="1"/>
        <v>0</v>
      </c>
      <c r="J15" s="115">
        <v>0</v>
      </c>
      <c r="K15" s="115">
        <v>0</v>
      </c>
      <c r="L15" s="115">
        <v>0</v>
      </c>
      <c r="M15" s="115">
        <v>0</v>
      </c>
      <c r="N15" s="116">
        <v>0</v>
      </c>
      <c r="O15" s="115">
        <v>0</v>
      </c>
      <c r="P15" s="115">
        <v>0</v>
      </c>
      <c r="Q15" s="115">
        <v>0</v>
      </c>
      <c r="R15" s="115">
        <v>0</v>
      </c>
      <c r="S15" s="115">
        <v>0</v>
      </c>
      <c r="T15" s="112">
        <v>0</v>
      </c>
      <c r="U15" s="115">
        <v>0</v>
      </c>
    </row>
    <row r="16" spans="1:257" ht="13.5" customHeight="1" x14ac:dyDescent="0.2">
      <c r="A16" s="7"/>
      <c r="B16" s="47">
        <v>6</v>
      </c>
      <c r="C16" s="160" t="s">
        <v>34</v>
      </c>
      <c r="D16" s="158"/>
      <c r="E16" s="158"/>
      <c r="F16" s="159"/>
      <c r="G16" s="112">
        <f t="shared" si="0"/>
        <v>71347197</v>
      </c>
      <c r="H16" s="113">
        <v>0</v>
      </c>
      <c r="I16" s="112">
        <f t="shared" si="1"/>
        <v>71347197</v>
      </c>
      <c r="J16" s="113">
        <v>71347197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  <c r="P16" s="115">
        <v>0</v>
      </c>
      <c r="Q16" s="115">
        <v>0</v>
      </c>
      <c r="R16" s="115">
        <v>0</v>
      </c>
      <c r="S16" s="115">
        <v>0</v>
      </c>
      <c r="T16" s="115">
        <v>0</v>
      </c>
      <c r="U16" s="115">
        <v>0</v>
      </c>
    </row>
    <row r="17" spans="1:21" ht="13.5" customHeight="1" thickBot="1" x14ac:dyDescent="0.25">
      <c r="A17" s="7"/>
      <c r="B17" s="47">
        <v>7</v>
      </c>
      <c r="C17" s="150" t="s">
        <v>59</v>
      </c>
      <c r="D17" s="151"/>
      <c r="E17" s="151"/>
      <c r="F17" s="152"/>
      <c r="G17" s="119">
        <f t="shared" si="0"/>
        <v>0</v>
      </c>
      <c r="H17" s="113">
        <v>0</v>
      </c>
      <c r="I17" s="119">
        <f t="shared" si="1"/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  <c r="T17" s="113">
        <v>0</v>
      </c>
      <c r="U17" s="113">
        <v>0</v>
      </c>
    </row>
    <row r="18" spans="1:21" ht="13.5" customHeight="1" thickTop="1" thickBot="1" x14ac:dyDescent="0.25">
      <c r="A18" s="7"/>
      <c r="B18" s="52">
        <v>8</v>
      </c>
      <c r="C18" s="153" t="s">
        <v>44</v>
      </c>
      <c r="D18" s="137"/>
      <c r="E18" s="137"/>
      <c r="F18" s="138"/>
      <c r="G18" s="112">
        <f t="shared" si="0"/>
        <v>982577953</v>
      </c>
      <c r="H18" s="117">
        <f>SUM(H12:H17)</f>
        <v>12127171</v>
      </c>
      <c r="I18" s="118">
        <f>SUM(I12:I17)</f>
        <v>970450782</v>
      </c>
      <c r="J18" s="118">
        <f>SUM(J12:J17)</f>
        <v>928853313</v>
      </c>
      <c r="K18" s="118">
        <f t="shared" ref="K18:U18" si="2">SUM(K12:K17)</f>
        <v>0</v>
      </c>
      <c r="L18" s="118">
        <f t="shared" si="2"/>
        <v>-18513292</v>
      </c>
      <c r="M18" s="118">
        <f t="shared" si="2"/>
        <v>0</v>
      </c>
      <c r="N18" s="118">
        <f t="shared" si="2"/>
        <v>0</v>
      </c>
      <c r="O18" s="118">
        <f t="shared" si="2"/>
        <v>0</v>
      </c>
      <c r="P18" s="118">
        <f t="shared" ref="P18" si="3">SUM(P12:P17)</f>
        <v>0</v>
      </c>
      <c r="Q18" s="118">
        <f t="shared" si="2"/>
        <v>0</v>
      </c>
      <c r="R18" s="118">
        <f t="shared" si="2"/>
        <v>0</v>
      </c>
      <c r="S18" s="118">
        <f t="shared" si="2"/>
        <v>0</v>
      </c>
      <c r="T18" s="118">
        <f t="shared" si="2"/>
        <v>0</v>
      </c>
      <c r="U18" s="118">
        <f t="shared" si="2"/>
        <v>60110761</v>
      </c>
    </row>
    <row r="19" spans="1:21" ht="13.5" customHeight="1" thickTop="1" thickBot="1" x14ac:dyDescent="0.25">
      <c r="A19" s="7"/>
      <c r="B19" s="15"/>
      <c r="C19" s="17"/>
      <c r="D19" s="67"/>
      <c r="E19" s="67"/>
      <c r="F19" s="67"/>
      <c r="G19" s="26"/>
      <c r="H19" s="26"/>
      <c r="I19" s="24"/>
      <c r="J19" s="24"/>
      <c r="K19" s="24"/>
      <c r="L19" s="24"/>
      <c r="M19" s="24"/>
      <c r="N19" s="25"/>
      <c r="O19" s="24"/>
      <c r="P19" s="24"/>
      <c r="Q19" s="24"/>
      <c r="R19" s="24"/>
      <c r="S19" s="24"/>
      <c r="T19" s="24"/>
      <c r="U19" s="24"/>
    </row>
    <row r="20" spans="1:21" ht="13.5" customHeight="1" thickTop="1" thickBot="1" x14ac:dyDescent="0.25">
      <c r="A20" s="7"/>
      <c r="B20" s="16"/>
      <c r="C20" s="17"/>
      <c r="D20" s="67"/>
      <c r="E20" s="67"/>
      <c r="F20" s="67"/>
      <c r="G20" s="26"/>
      <c r="H20" s="26"/>
      <c r="I20" s="26"/>
      <c r="J20" s="26"/>
      <c r="K20" s="26"/>
      <c r="L20" s="26"/>
      <c r="M20" s="26"/>
      <c r="N20" s="27"/>
      <c r="O20" s="26"/>
      <c r="P20" s="26"/>
      <c r="Q20" s="26"/>
      <c r="R20" s="26"/>
      <c r="S20" s="26"/>
      <c r="T20" s="26"/>
      <c r="U20" s="26"/>
    </row>
    <row r="21" spans="1:21" ht="13.5" customHeight="1" thickTop="1" x14ac:dyDescent="0.2">
      <c r="A21" s="11" t="s">
        <v>7</v>
      </c>
      <c r="B21" s="18"/>
      <c r="C21" s="19"/>
      <c r="D21" s="67"/>
      <c r="E21" s="67"/>
      <c r="F21" s="67"/>
      <c r="G21" s="41"/>
      <c r="H21" s="41"/>
      <c r="I21" s="41"/>
      <c r="J21" s="41"/>
      <c r="K21" s="41"/>
      <c r="L21" s="41"/>
      <c r="M21" s="41"/>
      <c r="N21" s="42"/>
      <c r="O21" s="41"/>
      <c r="P21" s="41"/>
      <c r="Q21" s="41"/>
      <c r="R21" s="41"/>
      <c r="S21" s="41"/>
      <c r="T21" s="41"/>
      <c r="U21" s="41"/>
    </row>
    <row r="22" spans="1:21" ht="13.5" customHeight="1" x14ac:dyDescent="0.2">
      <c r="A22" s="29"/>
      <c r="B22" s="44">
        <v>9</v>
      </c>
      <c r="C22" s="170" t="s">
        <v>21</v>
      </c>
      <c r="D22" s="170"/>
      <c r="E22" s="170"/>
      <c r="F22" s="171"/>
      <c r="G22" s="112">
        <f t="shared" ref="G22:G28" si="4">SUM(H22:I22)</f>
        <v>924716047</v>
      </c>
      <c r="H22" s="112">
        <f>8970950-L22</f>
        <v>9266667</v>
      </c>
      <c r="I22" s="112">
        <f>SUM(J22:U22)</f>
        <v>915449380</v>
      </c>
      <c r="J22" s="112">
        <v>915745097</v>
      </c>
      <c r="K22" s="112">
        <v>0</v>
      </c>
      <c r="L22" s="112">
        <v>-295717</v>
      </c>
      <c r="M22" s="112">
        <v>0</v>
      </c>
      <c r="N22" s="114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</row>
    <row r="23" spans="1:21" ht="11.45" customHeight="1" x14ac:dyDescent="0.2">
      <c r="A23" s="12"/>
      <c r="B23" s="46">
        <v>10</v>
      </c>
      <c r="C23" s="160" t="s">
        <v>22</v>
      </c>
      <c r="D23" s="158"/>
      <c r="E23" s="158"/>
      <c r="F23" s="159"/>
      <c r="G23" s="112">
        <f t="shared" si="4"/>
        <v>65675384</v>
      </c>
      <c r="H23" s="112">
        <v>0</v>
      </c>
      <c r="I23" s="112">
        <f>SUM(J23:U23)</f>
        <v>65675384</v>
      </c>
      <c r="J23" s="112">
        <v>0</v>
      </c>
      <c r="K23" s="112">
        <v>0</v>
      </c>
      <c r="L23" s="112">
        <v>0</v>
      </c>
      <c r="M23" s="112">
        <v>0</v>
      </c>
      <c r="N23" s="114">
        <v>0</v>
      </c>
      <c r="O23" s="112">
        <v>0</v>
      </c>
      <c r="P23" s="112">
        <v>0</v>
      </c>
      <c r="Q23" s="112">
        <v>0</v>
      </c>
      <c r="R23" s="112">
        <v>0</v>
      </c>
      <c r="S23" s="112">
        <v>0</v>
      </c>
      <c r="T23" s="112">
        <v>0</v>
      </c>
      <c r="U23" s="112">
        <v>65675384</v>
      </c>
    </row>
    <row r="24" spans="1:21" ht="13.5" customHeight="1" x14ac:dyDescent="0.2">
      <c r="A24" s="7"/>
      <c r="B24" s="47">
        <v>11</v>
      </c>
      <c r="C24" s="160" t="s">
        <v>8</v>
      </c>
      <c r="D24" s="158"/>
      <c r="E24" s="158"/>
      <c r="F24" s="159"/>
      <c r="G24" s="112">
        <f t="shared" si="4"/>
        <v>0</v>
      </c>
      <c r="H24" s="115">
        <v>0</v>
      </c>
      <c r="I24" s="112">
        <f>SUM(J24:U24)</f>
        <v>0</v>
      </c>
      <c r="J24" s="115">
        <v>0</v>
      </c>
      <c r="K24" s="115">
        <v>0</v>
      </c>
      <c r="L24" s="115">
        <v>0</v>
      </c>
      <c r="M24" s="115">
        <v>0</v>
      </c>
      <c r="N24" s="116">
        <v>0</v>
      </c>
      <c r="O24" s="115">
        <v>0</v>
      </c>
      <c r="P24" s="115">
        <v>0</v>
      </c>
      <c r="Q24" s="115">
        <v>0</v>
      </c>
      <c r="R24" s="115">
        <v>0</v>
      </c>
      <c r="S24" s="115">
        <v>0</v>
      </c>
      <c r="T24" s="115">
        <v>0</v>
      </c>
      <c r="U24" s="115">
        <v>0</v>
      </c>
    </row>
    <row r="25" spans="1:21" ht="13.5" customHeight="1" x14ac:dyDescent="0.2">
      <c r="A25" s="7"/>
      <c r="B25" s="47">
        <v>12</v>
      </c>
      <c r="C25" s="160" t="s">
        <v>23</v>
      </c>
      <c r="D25" s="158"/>
      <c r="E25" s="158"/>
      <c r="F25" s="159"/>
      <c r="G25" s="112">
        <f t="shared" si="4"/>
        <v>0</v>
      </c>
      <c r="H25" s="115">
        <v>0</v>
      </c>
      <c r="I25" s="112">
        <f>SUM(J25:U25)</f>
        <v>0</v>
      </c>
      <c r="J25" s="115">
        <v>0</v>
      </c>
      <c r="K25" s="115">
        <v>0</v>
      </c>
      <c r="L25" s="115">
        <v>0</v>
      </c>
      <c r="M25" s="115">
        <v>0</v>
      </c>
      <c r="N25" s="116">
        <v>0</v>
      </c>
      <c r="O25" s="115">
        <v>0</v>
      </c>
      <c r="P25" s="115">
        <v>0</v>
      </c>
      <c r="Q25" s="115">
        <v>0</v>
      </c>
      <c r="R25" s="115">
        <v>0</v>
      </c>
      <c r="S25" s="115">
        <v>0</v>
      </c>
      <c r="T25" s="115">
        <v>0</v>
      </c>
      <c r="U25" s="115">
        <v>0</v>
      </c>
    </row>
    <row r="26" spans="1:21" ht="13.5" customHeight="1" x14ac:dyDescent="0.2">
      <c r="A26" s="7"/>
      <c r="B26" s="47">
        <v>13</v>
      </c>
      <c r="C26" s="160" t="s">
        <v>24</v>
      </c>
      <c r="D26" s="158"/>
      <c r="E26" s="158"/>
      <c r="F26" s="159"/>
      <c r="G26" s="112">
        <f t="shared" si="4"/>
        <v>49105624</v>
      </c>
      <c r="H26" s="115">
        <f>-27654-L26</f>
        <v>41625</v>
      </c>
      <c r="I26" s="112">
        <f>SUM(J26:U26)</f>
        <v>49063999</v>
      </c>
      <c r="J26" s="115">
        <v>49133278</v>
      </c>
      <c r="K26" s="115">
        <v>0</v>
      </c>
      <c r="L26" s="115">
        <v>-69279</v>
      </c>
      <c r="M26" s="115">
        <v>0</v>
      </c>
      <c r="N26" s="116">
        <v>0</v>
      </c>
      <c r="O26" s="115">
        <v>0</v>
      </c>
      <c r="P26" s="115">
        <v>0</v>
      </c>
      <c r="Q26" s="115">
        <v>0</v>
      </c>
      <c r="R26" s="115">
        <v>0</v>
      </c>
      <c r="S26" s="115">
        <v>0</v>
      </c>
      <c r="T26" s="115">
        <v>0</v>
      </c>
      <c r="U26" s="115">
        <v>0</v>
      </c>
    </row>
    <row r="27" spans="1:21" ht="13.5" customHeight="1" x14ac:dyDescent="0.2">
      <c r="A27" s="7"/>
      <c r="B27" s="47">
        <v>14</v>
      </c>
      <c r="C27" s="157" t="s">
        <v>100</v>
      </c>
      <c r="D27" s="158"/>
      <c r="E27" s="158"/>
      <c r="F27" s="159"/>
      <c r="G27" s="112">
        <f t="shared" si="4"/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  <c r="T27" s="113">
        <v>0</v>
      </c>
      <c r="U27" s="113">
        <v>0</v>
      </c>
    </row>
    <row r="28" spans="1:21" ht="13.5" customHeight="1" thickBot="1" x14ac:dyDescent="0.25">
      <c r="A28" s="7"/>
      <c r="B28" s="49">
        <v>15</v>
      </c>
      <c r="C28" s="150" t="s">
        <v>9</v>
      </c>
      <c r="D28" s="151"/>
      <c r="E28" s="151"/>
      <c r="F28" s="152"/>
      <c r="G28" s="112">
        <f t="shared" si="4"/>
        <v>1503442</v>
      </c>
      <c r="H28" s="120">
        <f>1503442-L28</f>
        <v>1503442</v>
      </c>
      <c r="I28" s="112">
        <f>SUM(J28:U28)</f>
        <v>0</v>
      </c>
      <c r="J28" s="120">
        <v>0</v>
      </c>
      <c r="K28" s="120">
        <v>0</v>
      </c>
      <c r="L28" s="120">
        <v>0</v>
      </c>
      <c r="M28" s="120">
        <v>0</v>
      </c>
      <c r="N28" s="121">
        <v>0</v>
      </c>
      <c r="O28" s="120">
        <v>0</v>
      </c>
      <c r="P28" s="120">
        <v>0</v>
      </c>
      <c r="Q28" s="120">
        <v>0</v>
      </c>
      <c r="R28" s="120">
        <v>0</v>
      </c>
      <c r="S28" s="120">
        <v>0</v>
      </c>
      <c r="T28" s="120">
        <v>0</v>
      </c>
      <c r="U28" s="120">
        <v>0</v>
      </c>
    </row>
    <row r="29" spans="1:21" ht="13.5" customHeight="1" thickTop="1" thickBot="1" x14ac:dyDescent="0.25">
      <c r="A29" s="7"/>
      <c r="B29" s="52">
        <v>16</v>
      </c>
      <c r="C29" s="153" t="s">
        <v>45</v>
      </c>
      <c r="D29" s="137"/>
      <c r="E29" s="137"/>
      <c r="F29" s="138"/>
      <c r="G29" s="117">
        <f t="shared" ref="G29:U29" si="5">SUM(G22:G28)</f>
        <v>1041000497</v>
      </c>
      <c r="H29" s="117">
        <f t="shared" si="5"/>
        <v>10811734</v>
      </c>
      <c r="I29" s="117">
        <f t="shared" si="5"/>
        <v>1030188763</v>
      </c>
      <c r="J29" s="117">
        <f t="shared" si="5"/>
        <v>964878375</v>
      </c>
      <c r="K29" s="117">
        <f t="shared" si="5"/>
        <v>0</v>
      </c>
      <c r="L29" s="117">
        <f t="shared" si="5"/>
        <v>-364996</v>
      </c>
      <c r="M29" s="117">
        <f t="shared" si="5"/>
        <v>0</v>
      </c>
      <c r="N29" s="117">
        <f t="shared" si="5"/>
        <v>0</v>
      </c>
      <c r="O29" s="117">
        <f t="shared" si="5"/>
        <v>0</v>
      </c>
      <c r="P29" s="117">
        <f t="shared" si="5"/>
        <v>0</v>
      </c>
      <c r="Q29" s="117">
        <f t="shared" si="5"/>
        <v>0</v>
      </c>
      <c r="R29" s="117">
        <f t="shared" si="5"/>
        <v>0</v>
      </c>
      <c r="S29" s="117">
        <f t="shared" si="5"/>
        <v>0</v>
      </c>
      <c r="T29" s="117">
        <f t="shared" si="5"/>
        <v>0</v>
      </c>
      <c r="U29" s="117">
        <f t="shared" si="5"/>
        <v>65675384</v>
      </c>
    </row>
    <row r="30" spans="1:21" ht="13.5" customHeight="1" thickTop="1" x14ac:dyDescent="0.2">
      <c r="A30" s="7"/>
      <c r="B30" s="20"/>
      <c r="C30" s="21"/>
      <c r="D30" s="67"/>
      <c r="E30" s="67"/>
      <c r="F30" s="67"/>
      <c r="G30" s="26"/>
      <c r="H30" s="26"/>
      <c r="I30" s="26"/>
      <c r="J30" s="26"/>
      <c r="K30" s="26"/>
      <c r="L30" s="26"/>
      <c r="M30" s="26"/>
      <c r="N30" s="27"/>
      <c r="O30" s="26"/>
      <c r="P30" s="26"/>
      <c r="Q30" s="26"/>
      <c r="R30" s="26"/>
      <c r="S30" s="26"/>
      <c r="T30" s="26"/>
      <c r="U30" s="26"/>
    </row>
    <row r="31" spans="1:21" ht="13.5" customHeight="1" x14ac:dyDescent="0.2">
      <c r="A31" s="7"/>
      <c r="B31" s="22"/>
      <c r="C31" s="23"/>
      <c r="D31" s="67"/>
      <c r="E31" s="67"/>
      <c r="F31" s="67"/>
      <c r="G31" s="26"/>
      <c r="H31" s="26"/>
      <c r="I31" s="26"/>
      <c r="J31" s="26"/>
      <c r="K31" s="26"/>
      <c r="L31" s="26"/>
      <c r="M31" s="26"/>
      <c r="N31" s="27"/>
      <c r="O31" s="26"/>
      <c r="P31" s="26"/>
      <c r="Q31" s="26"/>
      <c r="R31" s="26"/>
      <c r="S31" s="26"/>
      <c r="T31" s="26"/>
      <c r="U31" s="26"/>
    </row>
    <row r="32" spans="1:21" ht="13.5" customHeight="1" x14ac:dyDescent="0.2">
      <c r="A32" s="8" t="s">
        <v>10</v>
      </c>
      <c r="B32" s="18"/>
      <c r="C32" s="19"/>
      <c r="D32" s="67"/>
      <c r="E32" s="67"/>
      <c r="F32" s="67"/>
      <c r="G32" s="26"/>
      <c r="H32" s="26"/>
      <c r="I32" s="26"/>
      <c r="J32" s="26"/>
      <c r="K32" s="26"/>
      <c r="L32" s="26"/>
      <c r="M32" s="26"/>
      <c r="N32" s="27"/>
      <c r="O32" s="26"/>
      <c r="P32" s="26"/>
      <c r="Q32" s="26"/>
      <c r="R32" s="26"/>
      <c r="S32" s="26"/>
      <c r="T32" s="26"/>
      <c r="U32" s="26"/>
    </row>
    <row r="33" spans="1:22" ht="13.5" customHeight="1" x14ac:dyDescent="0.2">
      <c r="A33" s="13"/>
      <c r="B33" s="44">
        <v>17</v>
      </c>
      <c r="C33" s="170" t="s">
        <v>25</v>
      </c>
      <c r="D33" s="170"/>
      <c r="E33" s="170"/>
      <c r="F33" s="171"/>
      <c r="G33" s="112">
        <f>SUM(H33:I33)</f>
        <v>0</v>
      </c>
      <c r="H33" s="115">
        <v>0</v>
      </c>
      <c r="I33" s="112">
        <f>SUM(J33:U33)</f>
        <v>0</v>
      </c>
      <c r="J33" s="115">
        <v>0</v>
      </c>
      <c r="K33" s="115">
        <v>0</v>
      </c>
      <c r="L33" s="115">
        <v>0</v>
      </c>
      <c r="M33" s="115">
        <v>0</v>
      </c>
      <c r="N33" s="116">
        <v>0</v>
      </c>
      <c r="O33" s="115">
        <v>0</v>
      </c>
      <c r="P33" s="115">
        <v>0</v>
      </c>
      <c r="Q33" s="115">
        <v>0</v>
      </c>
      <c r="R33" s="115">
        <v>0</v>
      </c>
      <c r="S33" s="115">
        <v>0</v>
      </c>
      <c r="T33" s="115">
        <v>0</v>
      </c>
      <c r="U33" s="115">
        <v>0</v>
      </c>
    </row>
    <row r="34" spans="1:22" ht="13.5" customHeight="1" x14ac:dyDescent="0.2">
      <c r="A34" s="29"/>
      <c r="B34" s="45">
        <v>18</v>
      </c>
      <c r="C34" s="158" t="s">
        <v>47</v>
      </c>
      <c r="D34" s="158"/>
      <c r="E34" s="158"/>
      <c r="F34" s="159"/>
      <c r="G34" s="113">
        <f t="shared" ref="G34:U34" si="6">+G29-G33</f>
        <v>1041000497</v>
      </c>
      <c r="H34" s="113">
        <f t="shared" si="6"/>
        <v>10811734</v>
      </c>
      <c r="I34" s="113">
        <f t="shared" si="6"/>
        <v>1030188763</v>
      </c>
      <c r="J34" s="113">
        <f t="shared" si="6"/>
        <v>964878375</v>
      </c>
      <c r="K34" s="113">
        <f t="shared" si="6"/>
        <v>0</v>
      </c>
      <c r="L34" s="113">
        <f t="shared" si="6"/>
        <v>-364996</v>
      </c>
      <c r="M34" s="113">
        <f t="shared" si="6"/>
        <v>0</v>
      </c>
      <c r="N34" s="113">
        <f t="shared" si="6"/>
        <v>0</v>
      </c>
      <c r="O34" s="113">
        <f t="shared" si="6"/>
        <v>0</v>
      </c>
      <c r="P34" s="113">
        <f t="shared" ref="P34" si="7">+P29-P33</f>
        <v>0</v>
      </c>
      <c r="Q34" s="113">
        <f t="shared" si="6"/>
        <v>0</v>
      </c>
      <c r="R34" s="113">
        <f t="shared" si="6"/>
        <v>0</v>
      </c>
      <c r="S34" s="113">
        <f t="shared" si="6"/>
        <v>0</v>
      </c>
      <c r="T34" s="113">
        <f t="shared" si="6"/>
        <v>0</v>
      </c>
      <c r="U34" s="113">
        <f t="shared" si="6"/>
        <v>65675384</v>
      </c>
      <c r="V34" s="108"/>
    </row>
    <row r="35" spans="1:22" ht="13.5" customHeight="1" x14ac:dyDescent="0.2">
      <c r="A35" s="29"/>
      <c r="B35" s="45">
        <v>19</v>
      </c>
      <c r="C35" s="158" t="s">
        <v>46</v>
      </c>
      <c r="D35" s="158"/>
      <c r="E35" s="158"/>
      <c r="F35" s="159"/>
      <c r="G35" s="112">
        <f>SUM(H35:I35)</f>
        <v>0</v>
      </c>
      <c r="H35" s="115">
        <v>0</v>
      </c>
      <c r="I35" s="112">
        <f>SUM(J35:U35)</f>
        <v>0</v>
      </c>
      <c r="J35" s="115">
        <v>0</v>
      </c>
      <c r="K35" s="115">
        <v>0</v>
      </c>
      <c r="L35" s="115">
        <v>0</v>
      </c>
      <c r="M35" s="115">
        <v>0</v>
      </c>
      <c r="N35" s="116">
        <v>0</v>
      </c>
      <c r="O35" s="115">
        <v>0</v>
      </c>
      <c r="P35" s="115">
        <v>0</v>
      </c>
      <c r="Q35" s="115">
        <v>0</v>
      </c>
      <c r="R35" s="115">
        <v>0</v>
      </c>
      <c r="S35" s="115">
        <v>0</v>
      </c>
      <c r="T35" s="115">
        <v>0</v>
      </c>
      <c r="U35" s="115">
        <v>0</v>
      </c>
      <c r="V35" s="108"/>
    </row>
    <row r="36" spans="1:22" ht="13.5" customHeight="1" x14ac:dyDescent="0.2">
      <c r="A36" s="29"/>
      <c r="B36" s="45">
        <v>20</v>
      </c>
      <c r="C36" s="158" t="s">
        <v>26</v>
      </c>
      <c r="D36" s="158"/>
      <c r="E36" s="158"/>
      <c r="F36" s="159"/>
      <c r="G36" s="112">
        <f>SUM(H36:I36)</f>
        <v>63254</v>
      </c>
      <c r="H36" s="115">
        <f>63234-L36</f>
        <v>63112</v>
      </c>
      <c r="I36" s="112">
        <f>SUM(J36:U36)</f>
        <v>142</v>
      </c>
      <c r="J36" s="115">
        <v>0</v>
      </c>
      <c r="K36" s="115">
        <v>0</v>
      </c>
      <c r="L36" s="115">
        <v>122</v>
      </c>
      <c r="M36" s="115">
        <v>0</v>
      </c>
      <c r="N36" s="116">
        <v>0</v>
      </c>
      <c r="O36" s="115">
        <v>0</v>
      </c>
      <c r="P36" s="115">
        <v>0</v>
      </c>
      <c r="Q36" s="115">
        <v>0</v>
      </c>
      <c r="R36" s="115">
        <v>0</v>
      </c>
      <c r="S36" s="115">
        <v>0</v>
      </c>
      <c r="T36" s="115">
        <v>0</v>
      </c>
      <c r="U36" s="115">
        <v>20</v>
      </c>
    </row>
    <row r="37" spans="1:22" ht="13.5" customHeight="1" x14ac:dyDescent="0.2">
      <c r="A37" s="29"/>
      <c r="B37" s="45">
        <v>21</v>
      </c>
      <c r="C37" s="158" t="s">
        <v>27</v>
      </c>
      <c r="D37" s="158"/>
      <c r="E37" s="158"/>
      <c r="F37" s="159"/>
      <c r="G37" s="112">
        <f>SUM(H37:I37)</f>
        <v>70822759</v>
      </c>
      <c r="H37" s="115">
        <f>2599933-L37</f>
        <v>2579925</v>
      </c>
      <c r="I37" s="112">
        <f>SUM(J37:U37)</f>
        <v>68242834</v>
      </c>
      <c r="J37" s="115">
        <v>62592748</v>
      </c>
      <c r="K37" s="115">
        <v>0</v>
      </c>
      <c r="L37" s="115">
        <v>20008</v>
      </c>
      <c r="M37" s="115">
        <v>0</v>
      </c>
      <c r="N37" s="115">
        <v>0</v>
      </c>
      <c r="O37" s="115">
        <v>0</v>
      </c>
      <c r="P37" s="115">
        <v>0</v>
      </c>
      <c r="Q37" s="115">
        <v>0</v>
      </c>
      <c r="R37" s="115">
        <v>0</v>
      </c>
      <c r="S37" s="115">
        <v>0</v>
      </c>
      <c r="T37" s="115">
        <v>0</v>
      </c>
      <c r="U37" s="115">
        <v>5630078</v>
      </c>
    </row>
    <row r="38" spans="1:22" ht="13.5" customHeight="1" x14ac:dyDescent="0.2">
      <c r="A38" s="29"/>
      <c r="B38" s="68">
        <v>22</v>
      </c>
      <c r="C38" s="172" t="s">
        <v>69</v>
      </c>
      <c r="D38" s="172"/>
      <c r="E38" s="172"/>
      <c r="F38" s="173"/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0</v>
      </c>
      <c r="O38" s="134">
        <v>0</v>
      </c>
      <c r="P38" s="134">
        <v>0</v>
      </c>
      <c r="Q38" s="134">
        <v>0</v>
      </c>
      <c r="R38" s="134">
        <v>0</v>
      </c>
      <c r="S38" s="134">
        <v>0</v>
      </c>
      <c r="T38" s="134">
        <v>0</v>
      </c>
      <c r="U38" s="134">
        <v>0</v>
      </c>
    </row>
    <row r="39" spans="1:22" ht="13.5" customHeight="1" x14ac:dyDescent="0.2">
      <c r="A39" s="29"/>
      <c r="B39" s="44"/>
      <c r="C39" s="71" t="s">
        <v>64</v>
      </c>
      <c r="D39" s="109"/>
      <c r="E39" s="177" t="s">
        <v>68</v>
      </c>
      <c r="F39" s="178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</row>
    <row r="40" spans="1:22" ht="13.5" customHeight="1" x14ac:dyDescent="0.2">
      <c r="A40" s="12"/>
      <c r="B40" s="46">
        <v>23</v>
      </c>
      <c r="C40" s="160" t="s">
        <v>48</v>
      </c>
      <c r="D40" s="158"/>
      <c r="E40" s="158"/>
      <c r="F40" s="159"/>
      <c r="G40" s="113">
        <f t="shared" ref="G40:U40" si="8">SUM(G34:G39)</f>
        <v>1111886510</v>
      </c>
      <c r="H40" s="113">
        <f t="shared" si="8"/>
        <v>13454771</v>
      </c>
      <c r="I40" s="113">
        <f t="shared" si="8"/>
        <v>1098431739</v>
      </c>
      <c r="J40" s="113">
        <f t="shared" si="8"/>
        <v>1027471123</v>
      </c>
      <c r="K40" s="113">
        <f t="shared" si="8"/>
        <v>0</v>
      </c>
      <c r="L40" s="113">
        <f t="shared" si="8"/>
        <v>-344866</v>
      </c>
      <c r="M40" s="113">
        <f t="shared" si="8"/>
        <v>0</v>
      </c>
      <c r="N40" s="113">
        <f t="shared" si="8"/>
        <v>0</v>
      </c>
      <c r="O40" s="113">
        <f t="shared" si="8"/>
        <v>0</v>
      </c>
      <c r="P40" s="113">
        <f t="shared" si="8"/>
        <v>0</v>
      </c>
      <c r="Q40" s="113">
        <f t="shared" si="8"/>
        <v>0</v>
      </c>
      <c r="R40" s="113">
        <f t="shared" si="8"/>
        <v>0</v>
      </c>
      <c r="S40" s="113">
        <f t="shared" si="8"/>
        <v>0</v>
      </c>
      <c r="T40" s="113">
        <f t="shared" si="8"/>
        <v>0</v>
      </c>
      <c r="U40" s="113">
        <f t="shared" si="8"/>
        <v>71305482</v>
      </c>
    </row>
    <row r="41" spans="1:22" ht="13.5" customHeight="1" x14ac:dyDescent="0.2">
      <c r="A41" s="7"/>
      <c r="B41" s="47">
        <v>24</v>
      </c>
      <c r="C41" s="160" t="s">
        <v>49</v>
      </c>
      <c r="D41" s="158"/>
      <c r="E41" s="158"/>
      <c r="F41" s="159"/>
      <c r="G41" s="113">
        <f t="shared" ref="G41:U41" si="9">+G18-G40</f>
        <v>-129308557</v>
      </c>
      <c r="H41" s="113">
        <f t="shared" si="9"/>
        <v>-1327600</v>
      </c>
      <c r="I41" s="113">
        <f t="shared" si="9"/>
        <v>-127980957</v>
      </c>
      <c r="J41" s="113">
        <f t="shared" si="9"/>
        <v>-98617810</v>
      </c>
      <c r="K41" s="113">
        <f t="shared" si="9"/>
        <v>0</v>
      </c>
      <c r="L41" s="113">
        <f t="shared" si="9"/>
        <v>-18168426</v>
      </c>
      <c r="M41" s="113">
        <f t="shared" si="9"/>
        <v>0</v>
      </c>
      <c r="N41" s="113">
        <f t="shared" si="9"/>
        <v>0</v>
      </c>
      <c r="O41" s="113">
        <f t="shared" si="9"/>
        <v>0</v>
      </c>
      <c r="P41" s="113">
        <f t="shared" ref="P41" si="10">+P18-P40</f>
        <v>0</v>
      </c>
      <c r="Q41" s="113">
        <f t="shared" si="9"/>
        <v>0</v>
      </c>
      <c r="R41" s="113">
        <f t="shared" si="9"/>
        <v>0</v>
      </c>
      <c r="S41" s="113">
        <f t="shared" si="9"/>
        <v>0</v>
      </c>
      <c r="T41" s="113">
        <f t="shared" si="9"/>
        <v>0</v>
      </c>
      <c r="U41" s="113">
        <f t="shared" si="9"/>
        <v>-11194721</v>
      </c>
    </row>
    <row r="42" spans="1:22" ht="13.5" customHeight="1" x14ac:dyDescent="0.2">
      <c r="A42" s="7"/>
      <c r="B42" s="47">
        <v>25</v>
      </c>
      <c r="C42" s="160" t="s">
        <v>28</v>
      </c>
      <c r="D42" s="158"/>
      <c r="E42" s="158"/>
      <c r="F42" s="159"/>
      <c r="G42" s="112">
        <f>SUM(H42:I42)</f>
        <v>13554824</v>
      </c>
      <c r="H42" s="115">
        <f>21444-21416-6384</f>
        <v>-6356</v>
      </c>
      <c r="I42" s="112">
        <f>SUM(J42:U42)</f>
        <v>13561180</v>
      </c>
      <c r="J42" s="115">
        <v>8161132</v>
      </c>
      <c r="K42" s="115">
        <v>0</v>
      </c>
      <c r="L42" s="115">
        <v>5400048</v>
      </c>
      <c r="M42" s="115">
        <v>0</v>
      </c>
      <c r="N42" s="116">
        <v>0</v>
      </c>
      <c r="O42" s="115">
        <v>0</v>
      </c>
      <c r="P42" s="115">
        <v>0</v>
      </c>
      <c r="Q42" s="115">
        <v>0</v>
      </c>
      <c r="R42" s="115">
        <v>0</v>
      </c>
      <c r="S42" s="115">
        <v>0</v>
      </c>
      <c r="T42" s="115">
        <v>0</v>
      </c>
      <c r="U42" s="115">
        <v>0</v>
      </c>
    </row>
    <row r="43" spans="1:22" ht="13.5" customHeight="1" x14ac:dyDescent="0.2">
      <c r="A43" s="7"/>
      <c r="B43" s="47">
        <v>26</v>
      </c>
      <c r="C43" s="160" t="s">
        <v>107</v>
      </c>
      <c r="D43" s="158"/>
      <c r="E43" s="158"/>
      <c r="F43" s="159"/>
      <c r="G43" s="112">
        <f>SUM(H43:I43)</f>
        <v>-471531</v>
      </c>
      <c r="H43" s="115">
        <v>0</v>
      </c>
      <c r="I43" s="112">
        <f>SUM(J43:U43)</f>
        <v>-471531</v>
      </c>
      <c r="J43" s="115">
        <v>-471531</v>
      </c>
      <c r="K43" s="115">
        <v>0</v>
      </c>
      <c r="L43" s="115">
        <v>0</v>
      </c>
      <c r="M43" s="115">
        <v>0</v>
      </c>
      <c r="N43" s="116">
        <v>0</v>
      </c>
      <c r="O43" s="115">
        <v>0</v>
      </c>
      <c r="P43" s="115">
        <v>0</v>
      </c>
      <c r="Q43" s="115">
        <v>0</v>
      </c>
      <c r="R43" s="115">
        <v>0</v>
      </c>
      <c r="S43" s="115">
        <v>0</v>
      </c>
      <c r="T43" s="115">
        <v>0</v>
      </c>
      <c r="U43" s="115">
        <v>0</v>
      </c>
    </row>
    <row r="44" spans="1:22" ht="13.5" customHeight="1" x14ac:dyDescent="0.2">
      <c r="A44" s="7"/>
      <c r="B44" s="47">
        <v>27</v>
      </c>
      <c r="C44" s="160" t="s">
        <v>50</v>
      </c>
      <c r="D44" s="158"/>
      <c r="E44" s="158"/>
      <c r="F44" s="159"/>
      <c r="G44" s="113">
        <f>SUM(G42:G43)</f>
        <v>13083293</v>
      </c>
      <c r="H44" s="113">
        <f t="shared" ref="H44:U44" si="11">SUM(H42:H43)</f>
        <v>-6356</v>
      </c>
      <c r="I44" s="113">
        <f t="shared" si="11"/>
        <v>13089649</v>
      </c>
      <c r="J44" s="113">
        <f t="shared" si="11"/>
        <v>7689601</v>
      </c>
      <c r="K44" s="113">
        <f t="shared" si="11"/>
        <v>0</v>
      </c>
      <c r="L44" s="113">
        <f t="shared" si="11"/>
        <v>5400048</v>
      </c>
      <c r="M44" s="113">
        <f t="shared" si="11"/>
        <v>0</v>
      </c>
      <c r="N44" s="113">
        <f t="shared" si="11"/>
        <v>0</v>
      </c>
      <c r="O44" s="113">
        <f t="shared" si="11"/>
        <v>0</v>
      </c>
      <c r="P44" s="113">
        <f t="shared" ref="P44" si="12">SUM(P42:P43)</f>
        <v>0</v>
      </c>
      <c r="Q44" s="113">
        <f t="shared" si="11"/>
        <v>0</v>
      </c>
      <c r="R44" s="113">
        <f t="shared" si="11"/>
        <v>0</v>
      </c>
      <c r="S44" s="113">
        <f t="shared" si="11"/>
        <v>0</v>
      </c>
      <c r="T44" s="113">
        <f t="shared" si="11"/>
        <v>0</v>
      </c>
      <c r="U44" s="113">
        <f t="shared" si="11"/>
        <v>0</v>
      </c>
    </row>
    <row r="45" spans="1:22" ht="13.5" customHeight="1" x14ac:dyDescent="0.2">
      <c r="A45" s="7"/>
      <c r="B45" s="49">
        <v>28</v>
      </c>
      <c r="C45" s="157" t="s">
        <v>42</v>
      </c>
      <c r="D45" s="158"/>
      <c r="E45" s="158"/>
      <c r="F45" s="159"/>
      <c r="G45" s="112">
        <f t="shared" ref="G45:I46" si="13">SUM(H45:S45)</f>
        <v>0</v>
      </c>
      <c r="H45" s="112">
        <f t="shared" si="13"/>
        <v>0</v>
      </c>
      <c r="I45" s="112">
        <f t="shared" si="13"/>
        <v>0</v>
      </c>
      <c r="J45" s="120">
        <v>0</v>
      </c>
      <c r="K45" s="120">
        <v>0</v>
      </c>
      <c r="L45" s="120">
        <v>0</v>
      </c>
      <c r="M45" s="120">
        <v>0</v>
      </c>
      <c r="N45" s="121">
        <v>0</v>
      </c>
      <c r="O45" s="120">
        <v>0</v>
      </c>
      <c r="P45" s="120">
        <v>0</v>
      </c>
      <c r="Q45" s="120">
        <v>0</v>
      </c>
      <c r="R45" s="120">
        <v>0</v>
      </c>
      <c r="S45" s="120">
        <v>0</v>
      </c>
      <c r="T45" s="120">
        <v>0</v>
      </c>
      <c r="U45" s="120">
        <v>0</v>
      </c>
    </row>
    <row r="46" spans="1:22" ht="13.5" customHeight="1" x14ac:dyDescent="0.2">
      <c r="A46" s="7"/>
      <c r="B46" s="49">
        <v>29</v>
      </c>
      <c r="C46" s="160" t="s">
        <v>58</v>
      </c>
      <c r="D46" s="158"/>
      <c r="E46" s="158"/>
      <c r="F46" s="159"/>
      <c r="G46" s="112">
        <f t="shared" si="13"/>
        <v>0</v>
      </c>
      <c r="H46" s="112">
        <f t="shared" si="13"/>
        <v>0</v>
      </c>
      <c r="I46" s="112">
        <f t="shared" si="13"/>
        <v>0</v>
      </c>
      <c r="J46" s="122">
        <v>0</v>
      </c>
      <c r="K46" s="122">
        <v>0</v>
      </c>
      <c r="L46" s="122">
        <v>0</v>
      </c>
      <c r="M46" s="122">
        <v>0</v>
      </c>
      <c r="N46" s="122">
        <v>0</v>
      </c>
      <c r="O46" s="122">
        <v>0</v>
      </c>
      <c r="P46" s="122">
        <v>0</v>
      </c>
      <c r="Q46" s="122">
        <v>0</v>
      </c>
      <c r="R46" s="122">
        <v>0</v>
      </c>
      <c r="S46" s="122">
        <v>0</v>
      </c>
      <c r="T46" s="122">
        <v>0</v>
      </c>
      <c r="U46" s="122">
        <v>0</v>
      </c>
    </row>
    <row r="47" spans="1:22" ht="27" customHeight="1" x14ac:dyDescent="0.2">
      <c r="A47" s="7"/>
      <c r="B47" s="101">
        <v>30</v>
      </c>
      <c r="C47" s="157" t="s">
        <v>51</v>
      </c>
      <c r="D47" s="158"/>
      <c r="E47" s="158"/>
      <c r="F47" s="159"/>
      <c r="G47" s="113">
        <f t="shared" ref="G47:U47" si="14">+G41+G44</f>
        <v>-116225264</v>
      </c>
      <c r="H47" s="113">
        <f t="shared" si="14"/>
        <v>-1333956</v>
      </c>
      <c r="I47" s="113">
        <f t="shared" si="14"/>
        <v>-114891308</v>
      </c>
      <c r="J47" s="113">
        <f t="shared" si="14"/>
        <v>-90928209</v>
      </c>
      <c r="K47" s="113">
        <f t="shared" si="14"/>
        <v>0</v>
      </c>
      <c r="L47" s="113">
        <f t="shared" si="14"/>
        <v>-12768378</v>
      </c>
      <c r="M47" s="113">
        <f t="shared" si="14"/>
        <v>0</v>
      </c>
      <c r="N47" s="113">
        <f t="shared" si="14"/>
        <v>0</v>
      </c>
      <c r="O47" s="113">
        <f t="shared" si="14"/>
        <v>0</v>
      </c>
      <c r="P47" s="113">
        <f t="shared" ref="P47" si="15">+P41+P44</f>
        <v>0</v>
      </c>
      <c r="Q47" s="113">
        <f t="shared" si="14"/>
        <v>0</v>
      </c>
      <c r="R47" s="113">
        <f t="shared" si="14"/>
        <v>0</v>
      </c>
      <c r="S47" s="113">
        <f t="shared" si="14"/>
        <v>0</v>
      </c>
      <c r="T47" s="113">
        <f t="shared" si="14"/>
        <v>0</v>
      </c>
      <c r="U47" s="113">
        <f t="shared" si="14"/>
        <v>-11194721</v>
      </c>
      <c r="V47" s="105">
        <v>0</v>
      </c>
    </row>
    <row r="48" spans="1:22" ht="13.5" customHeight="1" thickBot="1" x14ac:dyDescent="0.25">
      <c r="A48" s="29"/>
      <c r="B48" s="50">
        <v>31</v>
      </c>
      <c r="C48" s="150" t="s">
        <v>29</v>
      </c>
      <c r="D48" s="151"/>
      <c r="E48" s="151"/>
      <c r="F48" s="152"/>
      <c r="G48" s="112">
        <f>SUM(H48:I48)</f>
        <v>0</v>
      </c>
      <c r="H48" s="123">
        <v>0</v>
      </c>
      <c r="I48" s="112">
        <f>SUM(J48:U48)</f>
        <v>0</v>
      </c>
      <c r="J48" s="123">
        <v>0</v>
      </c>
      <c r="K48" s="123">
        <v>0</v>
      </c>
      <c r="L48" s="123">
        <v>0</v>
      </c>
      <c r="M48" s="123">
        <v>0</v>
      </c>
      <c r="N48" s="124">
        <v>0</v>
      </c>
      <c r="O48" s="123">
        <v>0</v>
      </c>
      <c r="P48" s="123">
        <v>0</v>
      </c>
      <c r="Q48" s="123">
        <v>0</v>
      </c>
      <c r="R48" s="123">
        <v>0</v>
      </c>
      <c r="S48" s="123">
        <v>0</v>
      </c>
      <c r="T48" s="123">
        <v>0</v>
      </c>
      <c r="U48" s="123">
        <v>0</v>
      </c>
    </row>
    <row r="49" spans="1:22" ht="13.5" customHeight="1" thickTop="1" thickBot="1" x14ac:dyDescent="0.25">
      <c r="A49" s="30"/>
      <c r="B49" s="57">
        <v>32</v>
      </c>
      <c r="C49" s="154" t="s">
        <v>52</v>
      </c>
      <c r="D49" s="155"/>
      <c r="E49" s="155"/>
      <c r="F49" s="156"/>
      <c r="G49" s="125">
        <f t="shared" ref="G49:U49" si="16">+G47+G48</f>
        <v>-116225264</v>
      </c>
      <c r="H49" s="125">
        <f t="shared" si="16"/>
        <v>-1333956</v>
      </c>
      <c r="I49" s="125">
        <f t="shared" si="16"/>
        <v>-114891308</v>
      </c>
      <c r="J49" s="125">
        <f t="shared" si="16"/>
        <v>-90928209</v>
      </c>
      <c r="K49" s="125">
        <f t="shared" si="16"/>
        <v>0</v>
      </c>
      <c r="L49" s="125">
        <f t="shared" si="16"/>
        <v>-12768378</v>
      </c>
      <c r="M49" s="125">
        <f t="shared" si="16"/>
        <v>0</v>
      </c>
      <c r="N49" s="125">
        <f t="shared" si="16"/>
        <v>0</v>
      </c>
      <c r="O49" s="125">
        <f t="shared" si="16"/>
        <v>0</v>
      </c>
      <c r="P49" s="125">
        <f t="shared" ref="P49" si="17">+P47+P48</f>
        <v>0</v>
      </c>
      <c r="Q49" s="125">
        <f t="shared" si="16"/>
        <v>0</v>
      </c>
      <c r="R49" s="125">
        <f t="shared" si="16"/>
        <v>0</v>
      </c>
      <c r="S49" s="125">
        <f t="shared" si="16"/>
        <v>0</v>
      </c>
      <c r="T49" s="125">
        <f t="shared" si="16"/>
        <v>0</v>
      </c>
      <c r="U49" s="125">
        <f t="shared" si="16"/>
        <v>-11194721</v>
      </c>
    </row>
    <row r="50" spans="1:22" x14ac:dyDescent="0.2">
      <c r="A50" s="9"/>
      <c r="B50" s="9"/>
      <c r="C50" s="9"/>
      <c r="D50" s="9"/>
      <c r="E50" s="9"/>
      <c r="F50" s="9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59"/>
      <c r="U50" s="10"/>
    </row>
    <row r="51" spans="1:22" x14ac:dyDescent="0.2">
      <c r="A51" s="9"/>
      <c r="B51" s="9"/>
      <c r="C51" s="9"/>
      <c r="D51" s="9"/>
      <c r="E51" s="9"/>
      <c r="F51" s="9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59"/>
      <c r="U51" s="10"/>
    </row>
    <row r="52" spans="1:22" x14ac:dyDescent="0.2">
      <c r="A52" s="9"/>
      <c r="B52" s="9"/>
      <c r="C52" s="9"/>
      <c r="D52" s="9"/>
      <c r="E52" s="9"/>
      <c r="F52" s="9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59"/>
      <c r="U52" s="10"/>
    </row>
    <row r="53" spans="1:22" x14ac:dyDescent="0.2">
      <c r="A53" s="9"/>
      <c r="B53" s="9"/>
      <c r="C53" s="9"/>
      <c r="D53" s="9"/>
      <c r="E53" s="9"/>
      <c r="F53" s="9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59"/>
      <c r="U53" s="10"/>
    </row>
    <row r="54" spans="1:22" x14ac:dyDescent="0.2">
      <c r="A54" s="9"/>
      <c r="B54" s="9"/>
      <c r="C54" s="9"/>
      <c r="D54" s="9"/>
      <c r="E54" s="9"/>
      <c r="F54" s="9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 t="s">
        <v>108</v>
      </c>
      <c r="T54" s="59"/>
      <c r="U54" s="10"/>
    </row>
    <row r="55" spans="1:22" ht="13.5" thickBot="1" x14ac:dyDescent="0.25">
      <c r="A55" s="9"/>
      <c r="B55" s="9"/>
      <c r="C55" s="9"/>
      <c r="D55" s="9"/>
      <c r="E55" s="9"/>
      <c r="F55" s="9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59"/>
      <c r="U55" s="10"/>
    </row>
    <row r="56" spans="1:22" ht="13.5" customHeight="1" thickBot="1" x14ac:dyDescent="0.25">
      <c r="A56" s="73"/>
      <c r="B56" s="74"/>
      <c r="C56" s="74"/>
      <c r="D56" s="74"/>
      <c r="E56" s="74"/>
      <c r="F56" s="75"/>
      <c r="G56" s="31">
        <v>1</v>
      </c>
      <c r="H56" s="28">
        <v>2</v>
      </c>
      <c r="I56" s="28">
        <v>3</v>
      </c>
      <c r="J56" s="28">
        <v>4</v>
      </c>
      <c r="K56" s="28">
        <v>5</v>
      </c>
      <c r="L56" s="28">
        <v>6</v>
      </c>
      <c r="M56" s="28">
        <v>7</v>
      </c>
      <c r="N56" s="28">
        <v>8</v>
      </c>
      <c r="O56" s="28">
        <v>9</v>
      </c>
      <c r="P56" s="28">
        <v>10</v>
      </c>
      <c r="Q56" s="28">
        <v>11</v>
      </c>
      <c r="R56" s="28">
        <v>12</v>
      </c>
      <c r="S56" s="28">
        <v>13</v>
      </c>
      <c r="T56" s="3">
        <v>14</v>
      </c>
      <c r="U56" s="3">
        <v>15</v>
      </c>
    </row>
    <row r="57" spans="1:22" ht="13.5" customHeight="1" thickBot="1" x14ac:dyDescent="0.25">
      <c r="A57" s="83"/>
      <c r="B57" s="84"/>
      <c r="C57" s="85"/>
      <c r="D57" s="77"/>
      <c r="E57" s="77"/>
      <c r="F57" s="78"/>
      <c r="G57" s="191" t="s">
        <v>0</v>
      </c>
      <c r="H57" s="175" t="s">
        <v>1</v>
      </c>
      <c r="I57" s="175" t="s">
        <v>2</v>
      </c>
      <c r="J57" s="175" t="s">
        <v>3</v>
      </c>
      <c r="K57" s="175" t="s">
        <v>111</v>
      </c>
      <c r="L57" s="175" t="s">
        <v>14</v>
      </c>
      <c r="M57" s="175" t="s">
        <v>17</v>
      </c>
      <c r="N57" s="175" t="s">
        <v>18</v>
      </c>
      <c r="O57" s="175" t="s">
        <v>15</v>
      </c>
      <c r="P57" s="175" t="s">
        <v>110</v>
      </c>
      <c r="Q57" s="175" t="s">
        <v>4</v>
      </c>
      <c r="R57" s="199" t="s">
        <v>5</v>
      </c>
      <c r="S57" s="175" t="s">
        <v>31</v>
      </c>
      <c r="T57" s="110" t="s">
        <v>30</v>
      </c>
      <c r="U57" s="175" t="s">
        <v>16</v>
      </c>
    </row>
    <row r="58" spans="1:22" ht="39" customHeight="1" thickBot="1" x14ac:dyDescent="0.25">
      <c r="A58" s="86" t="s">
        <v>12</v>
      </c>
      <c r="B58" s="87"/>
      <c r="C58" s="88"/>
      <c r="D58" s="9"/>
      <c r="E58" s="9"/>
      <c r="F58" s="70"/>
      <c r="G58" s="192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200"/>
      <c r="S58" s="176"/>
      <c r="T58" s="111" t="str">
        <f>IF(ISBLANK(T8),"",T8)</f>
        <v/>
      </c>
      <c r="U58" s="176"/>
    </row>
    <row r="59" spans="1:22" ht="13.5" customHeight="1" thickBot="1" x14ac:dyDescent="0.25">
      <c r="A59" s="37" t="s">
        <v>35</v>
      </c>
      <c r="B59" s="87"/>
      <c r="C59" s="88"/>
      <c r="D59" s="9"/>
      <c r="E59" s="9"/>
      <c r="F59" s="70"/>
      <c r="G59" s="6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2" ht="13.5" customHeight="1" thickBot="1" x14ac:dyDescent="0.25">
      <c r="A60" s="35"/>
      <c r="B60" s="95" t="s">
        <v>71</v>
      </c>
      <c r="C60" s="145" t="s">
        <v>103</v>
      </c>
      <c r="D60" s="146"/>
      <c r="E60" s="146"/>
      <c r="F60" s="147"/>
      <c r="G60" s="112">
        <f t="shared" ref="G60:G69" si="18">SUM(H60:I60)</f>
        <v>63706623</v>
      </c>
      <c r="H60" s="112">
        <v>0</v>
      </c>
      <c r="I60" s="112">
        <f>+J60</f>
        <v>63706623</v>
      </c>
      <c r="J60" s="132">
        <v>63706623</v>
      </c>
      <c r="K60" s="112">
        <v>0</v>
      </c>
      <c r="L60" s="112">
        <v>0</v>
      </c>
      <c r="M60" s="112">
        <v>0</v>
      </c>
      <c r="N60" s="112">
        <v>0</v>
      </c>
      <c r="O60" s="112">
        <v>0</v>
      </c>
      <c r="P60" s="112">
        <v>0</v>
      </c>
      <c r="Q60" s="112">
        <v>0</v>
      </c>
      <c r="R60" s="112">
        <v>0</v>
      </c>
      <c r="S60" s="112">
        <v>0</v>
      </c>
      <c r="T60" s="112">
        <v>0</v>
      </c>
      <c r="U60" s="112">
        <v>0</v>
      </c>
      <c r="V60" s="105" t="b">
        <f>NOT(ISBLANK(C60))</f>
        <v>1</v>
      </c>
    </row>
    <row r="61" spans="1:22" ht="13.5" customHeight="1" thickBot="1" x14ac:dyDescent="0.25">
      <c r="A61" s="35"/>
      <c r="B61" s="99" t="s">
        <v>72</v>
      </c>
      <c r="C61" s="139" t="s">
        <v>102</v>
      </c>
      <c r="D61" s="140"/>
      <c r="E61" s="140"/>
      <c r="F61" s="141"/>
      <c r="G61" s="112">
        <f t="shared" si="18"/>
        <v>7640574</v>
      </c>
      <c r="H61" s="112">
        <v>0</v>
      </c>
      <c r="I61" s="112">
        <f>+J61</f>
        <v>7640574</v>
      </c>
      <c r="J61" s="112">
        <v>7640574</v>
      </c>
      <c r="K61" s="112">
        <v>0</v>
      </c>
      <c r="L61" s="112">
        <v>0</v>
      </c>
      <c r="M61" s="112">
        <v>0</v>
      </c>
      <c r="N61" s="112">
        <v>0</v>
      </c>
      <c r="O61" s="112">
        <v>0</v>
      </c>
      <c r="P61" s="112">
        <v>0</v>
      </c>
      <c r="Q61" s="112">
        <v>0</v>
      </c>
      <c r="R61" s="112">
        <v>0</v>
      </c>
      <c r="S61" s="112">
        <v>0</v>
      </c>
      <c r="T61" s="112">
        <v>0</v>
      </c>
      <c r="U61" s="112">
        <v>0</v>
      </c>
    </row>
    <row r="62" spans="1:22" ht="13.5" customHeight="1" thickBot="1" x14ac:dyDescent="0.25">
      <c r="A62" s="35"/>
      <c r="B62" s="96" t="s">
        <v>73</v>
      </c>
      <c r="C62" s="139"/>
      <c r="D62" s="140"/>
      <c r="E62" s="140"/>
      <c r="F62" s="141"/>
      <c r="G62" s="112">
        <f t="shared" si="18"/>
        <v>0</v>
      </c>
      <c r="H62" s="112">
        <v>0</v>
      </c>
      <c r="I62" s="112">
        <f t="shared" ref="I62:I69" si="19">SUM(J62:U62)</f>
        <v>0</v>
      </c>
      <c r="J62" s="112">
        <v>0</v>
      </c>
      <c r="K62" s="112">
        <v>0</v>
      </c>
      <c r="L62" s="112">
        <v>0</v>
      </c>
      <c r="M62" s="112">
        <v>0</v>
      </c>
      <c r="N62" s="112">
        <v>0</v>
      </c>
      <c r="O62" s="112">
        <v>0</v>
      </c>
      <c r="P62" s="112">
        <v>0</v>
      </c>
      <c r="Q62" s="112">
        <v>0</v>
      </c>
      <c r="R62" s="112">
        <v>0</v>
      </c>
      <c r="S62" s="112">
        <v>0</v>
      </c>
      <c r="T62" s="112">
        <v>0</v>
      </c>
      <c r="U62" s="112">
        <v>0</v>
      </c>
    </row>
    <row r="63" spans="1:22" ht="13.5" customHeight="1" thickBot="1" x14ac:dyDescent="0.25">
      <c r="A63" s="35"/>
      <c r="B63" s="99" t="s">
        <v>86</v>
      </c>
      <c r="C63" s="139"/>
      <c r="D63" s="140"/>
      <c r="E63" s="140"/>
      <c r="F63" s="141"/>
      <c r="G63" s="112">
        <f t="shared" si="18"/>
        <v>0</v>
      </c>
      <c r="H63" s="112">
        <v>0</v>
      </c>
      <c r="I63" s="112">
        <f t="shared" si="19"/>
        <v>0</v>
      </c>
      <c r="J63" s="112">
        <v>0</v>
      </c>
      <c r="K63" s="112">
        <v>0</v>
      </c>
      <c r="L63" s="112">
        <v>0</v>
      </c>
      <c r="M63" s="112">
        <v>0</v>
      </c>
      <c r="N63" s="112">
        <v>0</v>
      </c>
      <c r="O63" s="112">
        <v>0</v>
      </c>
      <c r="P63" s="112">
        <v>0</v>
      </c>
      <c r="Q63" s="112">
        <v>0</v>
      </c>
      <c r="R63" s="112">
        <v>0</v>
      </c>
      <c r="S63" s="112">
        <v>0</v>
      </c>
      <c r="T63" s="112">
        <v>0</v>
      </c>
      <c r="U63" s="112">
        <v>0</v>
      </c>
    </row>
    <row r="64" spans="1:22" ht="13.5" customHeight="1" thickBot="1" x14ac:dyDescent="0.25">
      <c r="A64" s="35"/>
      <c r="B64" s="99" t="s">
        <v>87</v>
      </c>
      <c r="C64" s="139"/>
      <c r="D64" s="140"/>
      <c r="E64" s="140"/>
      <c r="F64" s="141"/>
      <c r="G64" s="112">
        <f t="shared" si="18"/>
        <v>0</v>
      </c>
      <c r="H64" s="112">
        <v>0</v>
      </c>
      <c r="I64" s="112">
        <f t="shared" si="19"/>
        <v>0</v>
      </c>
      <c r="J64" s="112">
        <v>0</v>
      </c>
      <c r="K64" s="112">
        <v>0</v>
      </c>
      <c r="L64" s="112">
        <v>0</v>
      </c>
      <c r="M64" s="112">
        <v>0</v>
      </c>
      <c r="N64" s="112">
        <v>0</v>
      </c>
      <c r="O64" s="112">
        <v>0</v>
      </c>
      <c r="P64" s="112">
        <v>0</v>
      </c>
      <c r="Q64" s="112">
        <v>0</v>
      </c>
      <c r="R64" s="112">
        <v>0</v>
      </c>
      <c r="S64" s="112">
        <v>0</v>
      </c>
      <c r="T64" s="112">
        <v>0</v>
      </c>
      <c r="U64" s="112">
        <v>0</v>
      </c>
    </row>
    <row r="65" spans="1:22" ht="13.5" customHeight="1" thickBot="1" x14ac:dyDescent="0.25">
      <c r="A65" s="35"/>
      <c r="B65" s="96" t="s">
        <v>91</v>
      </c>
      <c r="C65" s="139"/>
      <c r="D65" s="140"/>
      <c r="E65" s="140"/>
      <c r="F65" s="141"/>
      <c r="G65" s="112">
        <f t="shared" si="18"/>
        <v>0</v>
      </c>
      <c r="H65" s="112">
        <v>0</v>
      </c>
      <c r="I65" s="112">
        <f t="shared" si="19"/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0</v>
      </c>
      <c r="U65" s="112">
        <v>0</v>
      </c>
    </row>
    <row r="66" spans="1:22" ht="13.5" customHeight="1" thickBot="1" x14ac:dyDescent="0.25">
      <c r="A66" s="35"/>
      <c r="B66" s="99" t="s">
        <v>92</v>
      </c>
      <c r="C66" s="139"/>
      <c r="D66" s="140"/>
      <c r="E66" s="140"/>
      <c r="F66" s="141"/>
      <c r="G66" s="112">
        <f t="shared" si="18"/>
        <v>0</v>
      </c>
      <c r="H66" s="112">
        <v>0</v>
      </c>
      <c r="I66" s="112">
        <f t="shared" si="19"/>
        <v>0</v>
      </c>
      <c r="J66" s="112">
        <v>0</v>
      </c>
      <c r="K66" s="112">
        <v>0</v>
      </c>
      <c r="L66" s="112">
        <v>0</v>
      </c>
      <c r="M66" s="112">
        <v>0</v>
      </c>
      <c r="N66" s="112">
        <v>0</v>
      </c>
      <c r="O66" s="112">
        <v>0</v>
      </c>
      <c r="P66" s="112">
        <v>0</v>
      </c>
      <c r="Q66" s="112">
        <v>0</v>
      </c>
      <c r="R66" s="112">
        <v>0</v>
      </c>
      <c r="S66" s="112">
        <v>0</v>
      </c>
      <c r="T66" s="112">
        <v>0</v>
      </c>
      <c r="U66" s="112">
        <v>0</v>
      </c>
    </row>
    <row r="67" spans="1:22" ht="13.5" customHeight="1" thickBot="1" x14ac:dyDescent="0.25">
      <c r="A67" s="35"/>
      <c r="B67" s="99" t="s">
        <v>97</v>
      </c>
      <c r="C67" s="139"/>
      <c r="D67" s="148"/>
      <c r="E67" s="148"/>
      <c r="F67" s="149"/>
      <c r="G67" s="112">
        <f t="shared" si="18"/>
        <v>0</v>
      </c>
      <c r="H67" s="112">
        <v>0</v>
      </c>
      <c r="I67" s="112">
        <f t="shared" si="19"/>
        <v>0</v>
      </c>
      <c r="J67" s="112">
        <v>0</v>
      </c>
      <c r="K67" s="112">
        <v>0</v>
      </c>
      <c r="L67" s="112">
        <v>0</v>
      </c>
      <c r="M67" s="112">
        <v>0</v>
      </c>
      <c r="N67" s="112">
        <v>0</v>
      </c>
      <c r="O67" s="112">
        <v>0</v>
      </c>
      <c r="P67" s="112">
        <v>0</v>
      </c>
      <c r="Q67" s="112">
        <v>0</v>
      </c>
      <c r="R67" s="112">
        <v>0</v>
      </c>
      <c r="S67" s="112">
        <v>0</v>
      </c>
      <c r="T67" s="112">
        <v>0</v>
      </c>
      <c r="U67" s="112">
        <v>0</v>
      </c>
      <c r="V67" s="105" t="b">
        <f>NOT(ISBLANK(C67))</f>
        <v>0</v>
      </c>
    </row>
    <row r="68" spans="1:22" ht="13.5" customHeight="1" thickBot="1" x14ac:dyDescent="0.25">
      <c r="A68" s="35"/>
      <c r="B68" s="99" t="s">
        <v>98</v>
      </c>
      <c r="C68" s="139"/>
      <c r="D68" s="148"/>
      <c r="E68" s="148"/>
      <c r="F68" s="149"/>
      <c r="G68" s="112">
        <f t="shared" si="18"/>
        <v>0</v>
      </c>
      <c r="H68" s="112">
        <v>0</v>
      </c>
      <c r="I68" s="112">
        <f t="shared" si="19"/>
        <v>0</v>
      </c>
      <c r="J68" s="112">
        <v>0</v>
      </c>
      <c r="K68" s="112">
        <v>0</v>
      </c>
      <c r="L68" s="112">
        <v>0</v>
      </c>
      <c r="M68" s="112">
        <v>0</v>
      </c>
      <c r="N68" s="112">
        <v>0</v>
      </c>
      <c r="O68" s="112">
        <v>0</v>
      </c>
      <c r="P68" s="112">
        <v>0</v>
      </c>
      <c r="Q68" s="112">
        <v>0</v>
      </c>
      <c r="R68" s="112">
        <v>0</v>
      </c>
      <c r="S68" s="112">
        <v>0</v>
      </c>
      <c r="T68" s="112">
        <v>0</v>
      </c>
      <c r="U68" s="112">
        <v>0</v>
      </c>
      <c r="V68" s="105" t="b">
        <f>NOT(ISBLANK(C68))</f>
        <v>0</v>
      </c>
    </row>
    <row r="69" spans="1:22" ht="13.5" customHeight="1" thickBot="1" x14ac:dyDescent="0.25">
      <c r="A69" s="35"/>
      <c r="B69" s="97" t="s">
        <v>74</v>
      </c>
      <c r="C69" s="150" t="s">
        <v>13</v>
      </c>
      <c r="D69" s="151"/>
      <c r="E69" s="151"/>
      <c r="F69" s="152"/>
      <c r="G69" s="112">
        <f t="shared" si="18"/>
        <v>0</v>
      </c>
      <c r="H69" s="112">
        <v>0</v>
      </c>
      <c r="I69" s="112">
        <f t="shared" si="19"/>
        <v>0</v>
      </c>
      <c r="J69" s="112">
        <v>0</v>
      </c>
      <c r="K69" s="112">
        <v>0</v>
      </c>
      <c r="L69" s="112">
        <v>0</v>
      </c>
      <c r="M69" s="112">
        <v>0</v>
      </c>
      <c r="N69" s="112">
        <v>0</v>
      </c>
      <c r="O69" s="112">
        <v>0</v>
      </c>
      <c r="P69" s="112">
        <v>0</v>
      </c>
      <c r="Q69" s="112">
        <v>0</v>
      </c>
      <c r="R69" s="112">
        <v>0</v>
      </c>
      <c r="S69" s="112">
        <v>0</v>
      </c>
      <c r="T69" s="112">
        <v>0</v>
      </c>
      <c r="U69" s="112">
        <v>0</v>
      </c>
      <c r="V69" s="105" t="b">
        <f>NOT(ISBLANK(C69))</f>
        <v>1</v>
      </c>
    </row>
    <row r="70" spans="1:22" ht="13.5" customHeight="1" thickTop="1" thickBot="1" x14ac:dyDescent="0.25">
      <c r="A70" s="35"/>
      <c r="B70" s="98" t="s">
        <v>75</v>
      </c>
      <c r="C70" s="142" t="s">
        <v>99</v>
      </c>
      <c r="D70" s="143"/>
      <c r="E70" s="143"/>
      <c r="F70" s="144"/>
      <c r="G70" s="126">
        <f>SUM(G60:G69)</f>
        <v>71347197</v>
      </c>
      <c r="H70" s="126">
        <f t="shared" ref="H70:U70" si="20">SUM(H60:H69)</f>
        <v>0</v>
      </c>
      <c r="I70" s="126">
        <f t="shared" si="20"/>
        <v>71347197</v>
      </c>
      <c r="J70" s="126">
        <f t="shared" si="20"/>
        <v>71347197</v>
      </c>
      <c r="K70" s="126">
        <f t="shared" si="20"/>
        <v>0</v>
      </c>
      <c r="L70" s="126">
        <f t="shared" si="20"/>
        <v>0</v>
      </c>
      <c r="M70" s="126">
        <f t="shared" si="20"/>
        <v>0</v>
      </c>
      <c r="N70" s="126">
        <f t="shared" si="20"/>
        <v>0</v>
      </c>
      <c r="O70" s="126">
        <f t="shared" si="20"/>
        <v>0</v>
      </c>
      <c r="P70" s="126">
        <f t="shared" ref="P70" si="21">SUM(P60:P69)</f>
        <v>0</v>
      </c>
      <c r="Q70" s="126">
        <f t="shared" si="20"/>
        <v>0</v>
      </c>
      <c r="R70" s="126">
        <f t="shared" si="20"/>
        <v>0</v>
      </c>
      <c r="S70" s="126">
        <f t="shared" si="20"/>
        <v>0</v>
      </c>
      <c r="T70" s="126">
        <f t="shared" si="20"/>
        <v>0</v>
      </c>
      <c r="U70" s="126">
        <f t="shared" si="20"/>
        <v>0</v>
      </c>
    </row>
    <row r="71" spans="1:22" ht="13.5" customHeight="1" thickBot="1" x14ac:dyDescent="0.25">
      <c r="A71" s="35"/>
      <c r="B71" s="89"/>
      <c r="C71" s="69"/>
      <c r="D71" s="69"/>
      <c r="E71" s="69"/>
      <c r="F71" s="76"/>
      <c r="G71" s="63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</row>
    <row r="72" spans="1:22" ht="13.5" customHeight="1" thickBot="1" x14ac:dyDescent="0.25">
      <c r="A72" s="37" t="s">
        <v>56</v>
      </c>
      <c r="B72" s="87"/>
      <c r="C72" s="88"/>
      <c r="D72" s="9"/>
      <c r="E72" s="9"/>
      <c r="F72" s="70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</row>
    <row r="73" spans="1:22" ht="13.5" customHeight="1" thickBot="1" x14ac:dyDescent="0.25">
      <c r="A73" s="35"/>
      <c r="B73" s="95" t="s">
        <v>76</v>
      </c>
      <c r="C73" s="145"/>
      <c r="D73" s="146"/>
      <c r="E73" s="146"/>
      <c r="F73" s="147"/>
      <c r="G73" s="112">
        <f>SUM(H73:I73)</f>
        <v>0</v>
      </c>
      <c r="H73" s="112">
        <v>0</v>
      </c>
      <c r="I73" s="112">
        <f>SUM(J73:U73)</f>
        <v>0</v>
      </c>
      <c r="J73" s="112">
        <v>0</v>
      </c>
      <c r="K73" s="112">
        <v>0</v>
      </c>
      <c r="L73" s="112">
        <v>0</v>
      </c>
      <c r="M73" s="112">
        <v>0</v>
      </c>
      <c r="N73" s="112">
        <v>0</v>
      </c>
      <c r="O73" s="112">
        <v>0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0</v>
      </c>
      <c r="V73" s="105" t="b">
        <f>NOT(ISBLANK(C73))</f>
        <v>0</v>
      </c>
    </row>
    <row r="74" spans="1:22" ht="13.5" customHeight="1" thickBot="1" x14ac:dyDescent="0.25">
      <c r="A74" s="35"/>
      <c r="B74" s="96" t="s">
        <v>77</v>
      </c>
      <c r="C74" s="139"/>
      <c r="D74" s="148"/>
      <c r="E74" s="148"/>
      <c r="F74" s="149"/>
      <c r="G74" s="112">
        <f>SUM(H74:I74)</f>
        <v>0</v>
      </c>
      <c r="H74" s="112">
        <v>0</v>
      </c>
      <c r="I74" s="112">
        <f>SUM(J74:U74)</f>
        <v>0</v>
      </c>
      <c r="J74" s="112">
        <v>0</v>
      </c>
      <c r="K74" s="112">
        <v>0</v>
      </c>
      <c r="L74" s="112">
        <v>0</v>
      </c>
      <c r="M74" s="112">
        <v>0</v>
      </c>
      <c r="N74" s="112">
        <v>0</v>
      </c>
      <c r="O74" s="112">
        <v>0</v>
      </c>
      <c r="P74" s="112">
        <v>0</v>
      </c>
      <c r="Q74" s="112">
        <v>0</v>
      </c>
      <c r="R74" s="112">
        <v>0</v>
      </c>
      <c r="S74" s="112">
        <v>0</v>
      </c>
      <c r="T74" s="112">
        <v>0</v>
      </c>
      <c r="U74" s="112">
        <v>0</v>
      </c>
      <c r="V74" s="105" t="b">
        <f>NOT(ISBLANK(C74))</f>
        <v>0</v>
      </c>
    </row>
    <row r="75" spans="1:22" ht="13.5" customHeight="1" thickBot="1" x14ac:dyDescent="0.25">
      <c r="A75" s="35"/>
      <c r="B75" s="96" t="s">
        <v>78</v>
      </c>
      <c r="C75" s="139"/>
      <c r="D75" s="148"/>
      <c r="E75" s="148"/>
      <c r="F75" s="149"/>
      <c r="G75" s="112">
        <f>SUM(H75:I75)</f>
        <v>0</v>
      </c>
      <c r="H75" s="112">
        <v>0</v>
      </c>
      <c r="I75" s="112">
        <f>SUM(J75:U75)</f>
        <v>0</v>
      </c>
      <c r="J75" s="112">
        <v>0</v>
      </c>
      <c r="K75" s="112">
        <v>0</v>
      </c>
      <c r="L75" s="112">
        <v>0</v>
      </c>
      <c r="M75" s="112">
        <v>0</v>
      </c>
      <c r="N75" s="112">
        <v>0</v>
      </c>
      <c r="O75" s="112">
        <v>0</v>
      </c>
      <c r="P75" s="112">
        <v>0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05" t="b">
        <f>NOT(ISBLANK(C75))</f>
        <v>0</v>
      </c>
    </row>
    <row r="76" spans="1:22" ht="13.5" customHeight="1" thickBot="1" x14ac:dyDescent="0.25">
      <c r="A76" s="35"/>
      <c r="B76" s="97" t="s">
        <v>79</v>
      </c>
      <c r="C76" s="150" t="s">
        <v>57</v>
      </c>
      <c r="D76" s="151"/>
      <c r="E76" s="151"/>
      <c r="F76" s="152"/>
      <c r="G76" s="112">
        <f>SUM(H76:I76)</f>
        <v>0</v>
      </c>
      <c r="H76" s="112">
        <v>0</v>
      </c>
      <c r="I76" s="112">
        <f>SUM(J76:U76)</f>
        <v>0</v>
      </c>
      <c r="J76" s="112">
        <v>0</v>
      </c>
      <c r="K76" s="112">
        <v>0</v>
      </c>
      <c r="L76" s="112">
        <v>0</v>
      </c>
      <c r="M76" s="112">
        <v>0</v>
      </c>
      <c r="N76" s="112">
        <v>0</v>
      </c>
      <c r="O76" s="112">
        <v>0</v>
      </c>
      <c r="P76" s="112">
        <v>0</v>
      </c>
      <c r="Q76" s="112">
        <v>0</v>
      </c>
      <c r="R76" s="112">
        <v>0</v>
      </c>
      <c r="S76" s="112">
        <v>0</v>
      </c>
      <c r="T76" s="112">
        <v>0</v>
      </c>
      <c r="U76" s="112">
        <v>0</v>
      </c>
      <c r="V76" s="105" t="b">
        <f>NOT(ISBLANK(C76))</f>
        <v>1</v>
      </c>
    </row>
    <row r="77" spans="1:22" ht="13.5" customHeight="1" thickTop="1" thickBot="1" x14ac:dyDescent="0.25">
      <c r="A77" s="35"/>
      <c r="B77" s="98" t="s">
        <v>80</v>
      </c>
      <c r="C77" s="153" t="s">
        <v>60</v>
      </c>
      <c r="D77" s="137"/>
      <c r="E77" s="137"/>
      <c r="F77" s="138"/>
      <c r="G77" s="127">
        <f>SUM(G73:G76)</f>
        <v>0</v>
      </c>
      <c r="H77" s="127">
        <f t="shared" ref="H77:U77" si="22">SUM(H73:H76)</f>
        <v>0</v>
      </c>
      <c r="I77" s="127">
        <f t="shared" si="22"/>
        <v>0</v>
      </c>
      <c r="J77" s="127">
        <f t="shared" si="22"/>
        <v>0</v>
      </c>
      <c r="K77" s="127">
        <f t="shared" si="22"/>
        <v>0</v>
      </c>
      <c r="L77" s="127">
        <f t="shared" si="22"/>
        <v>0</v>
      </c>
      <c r="M77" s="127">
        <f t="shared" si="22"/>
        <v>0</v>
      </c>
      <c r="N77" s="127">
        <f t="shared" si="22"/>
        <v>0</v>
      </c>
      <c r="O77" s="127">
        <f t="shared" si="22"/>
        <v>0</v>
      </c>
      <c r="P77" s="127">
        <f t="shared" ref="P77" si="23">SUM(P73:P76)</f>
        <v>0</v>
      </c>
      <c r="Q77" s="127">
        <f t="shared" si="22"/>
        <v>0</v>
      </c>
      <c r="R77" s="127">
        <f t="shared" si="22"/>
        <v>0</v>
      </c>
      <c r="S77" s="127">
        <f t="shared" si="22"/>
        <v>0</v>
      </c>
      <c r="T77" s="127">
        <f t="shared" si="22"/>
        <v>0</v>
      </c>
      <c r="U77" s="127">
        <f t="shared" si="22"/>
        <v>0</v>
      </c>
    </row>
    <row r="78" spans="1:22" ht="13.5" customHeight="1" thickBot="1" x14ac:dyDescent="0.25">
      <c r="A78" s="35" t="str">
        <f>+A32</f>
        <v>LESS</v>
      </c>
      <c r="B78" s="90"/>
      <c r="C78" s="51"/>
      <c r="D78" s="69"/>
      <c r="E78" s="69"/>
      <c r="F78" s="76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</row>
    <row r="79" spans="1:22" ht="13.5" customHeight="1" thickBot="1" x14ac:dyDescent="0.25">
      <c r="A79" s="91" t="s">
        <v>53</v>
      </c>
      <c r="B79" s="69"/>
      <c r="C79" s="69"/>
      <c r="D79" s="69"/>
      <c r="E79" s="69"/>
      <c r="F79" s="76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105" t="b">
        <f>NOT(ISBLANK(C79))</f>
        <v>0</v>
      </c>
    </row>
    <row r="80" spans="1:22" ht="13.5" customHeight="1" thickBot="1" x14ac:dyDescent="0.25">
      <c r="A80" s="35"/>
      <c r="B80" s="99" t="s">
        <v>81</v>
      </c>
      <c r="C80" s="145"/>
      <c r="D80" s="146"/>
      <c r="E80" s="146"/>
      <c r="F80" s="147"/>
      <c r="G80" s="112">
        <f>SUM(H80:I80)</f>
        <v>0</v>
      </c>
      <c r="H80" s="112">
        <v>0</v>
      </c>
      <c r="I80" s="112">
        <f>SUM(J80:U80)</f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05" t="b">
        <f>NOT(ISBLANK(C80))</f>
        <v>0</v>
      </c>
    </row>
    <row r="81" spans="1:22" ht="13.5" customHeight="1" thickBot="1" x14ac:dyDescent="0.25">
      <c r="A81" s="35"/>
      <c r="B81" s="99" t="s">
        <v>82</v>
      </c>
      <c r="C81" s="139"/>
      <c r="D81" s="140"/>
      <c r="E81" s="140"/>
      <c r="F81" s="141"/>
      <c r="G81" s="112">
        <f t="shared" ref="G81:G89" si="24">SUM(H81:I81)</f>
        <v>0</v>
      </c>
      <c r="H81" s="112">
        <v>0</v>
      </c>
      <c r="I81" s="112">
        <f t="shared" ref="I81:I89" si="25">SUM(J81:U81)</f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</row>
    <row r="82" spans="1:22" ht="13.5" customHeight="1" thickBot="1" x14ac:dyDescent="0.25">
      <c r="A82" s="35"/>
      <c r="B82" s="99" t="s">
        <v>83</v>
      </c>
      <c r="C82" s="139"/>
      <c r="D82" s="140"/>
      <c r="E82" s="140"/>
      <c r="F82" s="141"/>
      <c r="G82" s="112">
        <f t="shared" si="24"/>
        <v>0</v>
      </c>
      <c r="H82" s="112">
        <v>0</v>
      </c>
      <c r="I82" s="112">
        <f t="shared" si="25"/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</row>
    <row r="83" spans="1:22" ht="13.5" customHeight="1" thickBot="1" x14ac:dyDescent="0.25">
      <c r="A83" s="35"/>
      <c r="B83" s="99" t="s">
        <v>88</v>
      </c>
      <c r="C83" s="139"/>
      <c r="D83" s="140"/>
      <c r="E83" s="140"/>
      <c r="F83" s="141"/>
      <c r="G83" s="112">
        <f t="shared" si="24"/>
        <v>0</v>
      </c>
      <c r="H83" s="112">
        <v>0</v>
      </c>
      <c r="I83" s="112">
        <f t="shared" si="25"/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</row>
    <row r="84" spans="1:22" ht="13.5" customHeight="1" thickBot="1" x14ac:dyDescent="0.25">
      <c r="A84" s="35"/>
      <c r="B84" s="99" t="s">
        <v>89</v>
      </c>
      <c r="C84" s="139"/>
      <c r="D84" s="140"/>
      <c r="E84" s="140"/>
      <c r="F84" s="141"/>
      <c r="G84" s="112">
        <f t="shared" si="24"/>
        <v>0</v>
      </c>
      <c r="H84" s="112">
        <v>0</v>
      </c>
      <c r="I84" s="112">
        <f t="shared" si="25"/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</row>
    <row r="85" spans="1:22" ht="13.5" customHeight="1" thickBot="1" x14ac:dyDescent="0.25">
      <c r="A85" s="35"/>
      <c r="B85" s="99" t="s">
        <v>90</v>
      </c>
      <c r="C85" s="139"/>
      <c r="D85" s="140"/>
      <c r="E85" s="140"/>
      <c r="F85" s="141"/>
      <c r="G85" s="112">
        <f t="shared" si="24"/>
        <v>0</v>
      </c>
      <c r="H85" s="112">
        <v>0</v>
      </c>
      <c r="I85" s="112">
        <f t="shared" si="25"/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</row>
    <row r="86" spans="1:22" ht="13.5" customHeight="1" thickBot="1" x14ac:dyDescent="0.25">
      <c r="A86" s="35"/>
      <c r="B86" s="99" t="s">
        <v>93</v>
      </c>
      <c r="C86" s="139"/>
      <c r="D86" s="140"/>
      <c r="E86" s="140"/>
      <c r="F86" s="141"/>
      <c r="G86" s="112">
        <f t="shared" si="24"/>
        <v>0</v>
      </c>
      <c r="H86" s="112">
        <v>0</v>
      </c>
      <c r="I86" s="112">
        <f t="shared" si="25"/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</row>
    <row r="87" spans="1:22" ht="13.5" customHeight="1" thickBot="1" x14ac:dyDescent="0.25">
      <c r="A87" s="35"/>
      <c r="B87" s="99" t="s">
        <v>94</v>
      </c>
      <c r="C87" s="139"/>
      <c r="D87" s="148"/>
      <c r="E87" s="148"/>
      <c r="F87" s="149"/>
      <c r="G87" s="112">
        <f t="shared" si="24"/>
        <v>0</v>
      </c>
      <c r="H87" s="112">
        <v>0</v>
      </c>
      <c r="I87" s="112">
        <f t="shared" si="25"/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05" t="b">
        <f>NOT(ISBLANK(C87))</f>
        <v>0</v>
      </c>
    </row>
    <row r="88" spans="1:22" ht="13.5" customHeight="1" thickBot="1" x14ac:dyDescent="0.25">
      <c r="A88" s="35"/>
      <c r="B88" s="99" t="s">
        <v>95</v>
      </c>
      <c r="C88" s="139"/>
      <c r="D88" s="148"/>
      <c r="E88" s="148"/>
      <c r="F88" s="149"/>
      <c r="G88" s="112">
        <f t="shared" si="24"/>
        <v>0</v>
      </c>
      <c r="H88" s="112">
        <v>0</v>
      </c>
      <c r="I88" s="112">
        <f t="shared" si="25"/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05" t="b">
        <f>NOT(ISBLANK(C88))</f>
        <v>0</v>
      </c>
    </row>
    <row r="89" spans="1:22" ht="13.5" customHeight="1" thickBot="1" x14ac:dyDescent="0.25">
      <c r="A89" s="35"/>
      <c r="B89" s="97" t="s">
        <v>84</v>
      </c>
      <c r="C89" s="150" t="s">
        <v>54</v>
      </c>
      <c r="D89" s="151"/>
      <c r="E89" s="151"/>
      <c r="F89" s="152"/>
      <c r="G89" s="112">
        <f t="shared" si="24"/>
        <v>0</v>
      </c>
      <c r="H89" s="112">
        <v>0</v>
      </c>
      <c r="I89" s="112">
        <f t="shared" si="25"/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05" t="b">
        <f>NOT(ISBLANK(C89))</f>
        <v>1</v>
      </c>
    </row>
    <row r="90" spans="1:22" ht="13.5" customHeight="1" thickTop="1" thickBot="1" x14ac:dyDescent="0.25">
      <c r="A90" s="35"/>
      <c r="B90" s="98" t="s">
        <v>85</v>
      </c>
      <c r="C90" s="136" t="s">
        <v>96</v>
      </c>
      <c r="D90" s="137"/>
      <c r="E90" s="137"/>
      <c r="F90" s="138"/>
      <c r="G90" s="127">
        <f>SUM(G80:G89)</f>
        <v>0</v>
      </c>
      <c r="H90" s="127">
        <f t="shared" ref="H90:U90" si="26">SUM(H80:H89)</f>
        <v>0</v>
      </c>
      <c r="I90" s="127">
        <f t="shared" si="26"/>
        <v>0</v>
      </c>
      <c r="J90" s="127">
        <f t="shared" si="26"/>
        <v>0</v>
      </c>
      <c r="K90" s="127">
        <f t="shared" si="26"/>
        <v>0</v>
      </c>
      <c r="L90" s="127">
        <f t="shared" si="26"/>
        <v>0</v>
      </c>
      <c r="M90" s="127">
        <f t="shared" si="26"/>
        <v>0</v>
      </c>
      <c r="N90" s="127">
        <f t="shared" si="26"/>
        <v>0</v>
      </c>
      <c r="O90" s="127">
        <f t="shared" si="26"/>
        <v>0</v>
      </c>
      <c r="P90" s="127">
        <f t="shared" ref="P90" si="27">SUM(P80:P89)</f>
        <v>0</v>
      </c>
      <c r="Q90" s="127">
        <f t="shared" si="26"/>
        <v>0</v>
      </c>
      <c r="R90" s="127">
        <f t="shared" si="26"/>
        <v>0</v>
      </c>
      <c r="S90" s="127">
        <f t="shared" si="26"/>
        <v>0</v>
      </c>
      <c r="T90" s="127">
        <f t="shared" si="26"/>
        <v>0</v>
      </c>
      <c r="U90" s="127">
        <f t="shared" si="26"/>
        <v>0</v>
      </c>
    </row>
    <row r="91" spans="1:22" ht="13.5" customHeight="1" thickTop="1" thickBot="1" x14ac:dyDescent="0.25">
      <c r="A91" s="35"/>
      <c r="B91" s="36"/>
      <c r="C91" s="80"/>
      <c r="D91" s="9"/>
      <c r="E91" s="9"/>
      <c r="F91" s="70"/>
      <c r="G91" s="64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</row>
    <row r="92" spans="1:22" ht="13.5" customHeight="1" thickBot="1" x14ac:dyDescent="0.25">
      <c r="A92" s="37" t="s">
        <v>55</v>
      </c>
      <c r="B92" s="38"/>
      <c r="C92" s="79"/>
      <c r="D92" s="9"/>
      <c r="E92" s="9"/>
      <c r="F92" s="70"/>
      <c r="G92" s="65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spans="1:22" ht="13.5" customHeight="1" thickBot="1" x14ac:dyDescent="0.25">
      <c r="A93" s="39" t="s">
        <v>36</v>
      </c>
      <c r="B93" s="38"/>
      <c r="C93" s="79"/>
      <c r="D93" s="9"/>
      <c r="E93" s="9"/>
      <c r="F93" s="70"/>
      <c r="G93" s="66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</row>
    <row r="94" spans="1:22" ht="13.5" customHeight="1" thickBot="1" x14ac:dyDescent="0.25">
      <c r="A94" s="35"/>
      <c r="B94" s="95">
        <v>2901</v>
      </c>
      <c r="C94" s="145"/>
      <c r="D94" s="168"/>
      <c r="E94" s="168"/>
      <c r="F94" s="169"/>
      <c r="G94" s="112">
        <f t="shared" ref="G94:G99" si="28">SUM(H94:I94)</f>
        <v>0</v>
      </c>
      <c r="H94" s="112">
        <v>0</v>
      </c>
      <c r="I94" s="112">
        <f t="shared" ref="I94:I99" si="29">SUM(J94:U94)</f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05" t="b">
        <f t="shared" ref="V94:V99" si="30">NOT(ISBLANK(C94))</f>
        <v>0</v>
      </c>
    </row>
    <row r="95" spans="1:22" ht="13.5" customHeight="1" thickBot="1" x14ac:dyDescent="0.25">
      <c r="A95" s="35"/>
      <c r="B95" s="96">
        <v>2902</v>
      </c>
      <c r="C95" s="139"/>
      <c r="D95" s="140"/>
      <c r="E95" s="140"/>
      <c r="F95" s="141"/>
      <c r="G95" s="112">
        <f t="shared" si="28"/>
        <v>0</v>
      </c>
      <c r="H95" s="112">
        <v>0</v>
      </c>
      <c r="I95" s="112">
        <f t="shared" si="29"/>
        <v>0</v>
      </c>
      <c r="J95" s="112">
        <v>0</v>
      </c>
      <c r="K95" s="112">
        <v>0</v>
      </c>
      <c r="L95" s="112">
        <v>0</v>
      </c>
      <c r="M95" s="112">
        <v>0</v>
      </c>
      <c r="N95" s="112">
        <v>0</v>
      </c>
      <c r="O95" s="112">
        <v>0</v>
      </c>
      <c r="P95" s="112">
        <v>0</v>
      </c>
      <c r="Q95" s="112">
        <v>0</v>
      </c>
      <c r="R95" s="112">
        <v>0</v>
      </c>
      <c r="S95" s="112">
        <v>0</v>
      </c>
      <c r="T95" s="112">
        <v>0</v>
      </c>
      <c r="U95" s="112">
        <v>0</v>
      </c>
      <c r="V95" s="105" t="b">
        <f t="shared" si="30"/>
        <v>0</v>
      </c>
    </row>
    <row r="96" spans="1:22" ht="13.5" customHeight="1" thickBot="1" x14ac:dyDescent="0.25">
      <c r="A96" s="35"/>
      <c r="B96" s="96">
        <v>2903</v>
      </c>
      <c r="C96" s="139"/>
      <c r="D96" s="140"/>
      <c r="E96" s="140"/>
      <c r="F96" s="141"/>
      <c r="G96" s="112">
        <f t="shared" si="28"/>
        <v>0</v>
      </c>
      <c r="H96" s="112">
        <v>0</v>
      </c>
      <c r="I96" s="112">
        <f t="shared" si="29"/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05" t="b">
        <f t="shared" si="30"/>
        <v>0</v>
      </c>
    </row>
    <row r="97" spans="1:22" ht="13.5" customHeight="1" thickBot="1" x14ac:dyDescent="0.25">
      <c r="A97" s="35"/>
      <c r="B97" s="99">
        <v>2904</v>
      </c>
      <c r="C97" s="139"/>
      <c r="D97" s="140"/>
      <c r="E97" s="140"/>
      <c r="F97" s="141"/>
      <c r="G97" s="112">
        <f t="shared" si="28"/>
        <v>0</v>
      </c>
      <c r="H97" s="112">
        <v>0</v>
      </c>
      <c r="I97" s="112">
        <f t="shared" si="29"/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05" t="b">
        <f t="shared" si="30"/>
        <v>0</v>
      </c>
    </row>
    <row r="98" spans="1:22" ht="13.5" customHeight="1" thickBot="1" x14ac:dyDescent="0.25">
      <c r="A98" s="35"/>
      <c r="B98" s="96">
        <v>2905</v>
      </c>
      <c r="C98" s="139"/>
      <c r="D98" s="140"/>
      <c r="E98" s="140"/>
      <c r="F98" s="141"/>
      <c r="G98" s="112">
        <f t="shared" si="28"/>
        <v>0</v>
      </c>
      <c r="H98" s="112">
        <v>0</v>
      </c>
      <c r="I98" s="112">
        <f t="shared" si="29"/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05" t="b">
        <f t="shared" si="30"/>
        <v>0</v>
      </c>
    </row>
    <row r="99" spans="1:22" ht="13.5" customHeight="1" thickBot="1" x14ac:dyDescent="0.25">
      <c r="A99" s="35"/>
      <c r="B99" s="96">
        <v>2918</v>
      </c>
      <c r="C99" s="160" t="s">
        <v>40</v>
      </c>
      <c r="D99" s="161"/>
      <c r="E99" s="161"/>
      <c r="F99" s="162"/>
      <c r="G99" s="112">
        <f t="shared" si="28"/>
        <v>0</v>
      </c>
      <c r="H99" s="112">
        <v>0</v>
      </c>
      <c r="I99" s="112">
        <f t="shared" si="29"/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05" t="b">
        <f t="shared" si="30"/>
        <v>1</v>
      </c>
    </row>
    <row r="100" spans="1:22" ht="13.5" customHeight="1" thickBot="1" x14ac:dyDescent="0.25">
      <c r="A100" s="35"/>
      <c r="B100" s="99">
        <v>2919</v>
      </c>
      <c r="C100" s="160" t="s">
        <v>70</v>
      </c>
      <c r="D100" s="161"/>
      <c r="E100" s="161"/>
      <c r="F100" s="162"/>
      <c r="G100" s="128">
        <f>SUM(G94:G99)</f>
        <v>0</v>
      </c>
      <c r="H100" s="128">
        <f t="shared" ref="H100:U100" si="31">SUM(H94:H99)</f>
        <v>0</v>
      </c>
      <c r="I100" s="128">
        <f t="shared" si="31"/>
        <v>0</v>
      </c>
      <c r="J100" s="128">
        <f t="shared" si="31"/>
        <v>0</v>
      </c>
      <c r="K100" s="128">
        <f t="shared" si="31"/>
        <v>0</v>
      </c>
      <c r="L100" s="128">
        <f t="shared" si="31"/>
        <v>0</v>
      </c>
      <c r="M100" s="128">
        <f t="shared" si="31"/>
        <v>0</v>
      </c>
      <c r="N100" s="128">
        <f t="shared" si="31"/>
        <v>0</v>
      </c>
      <c r="O100" s="128">
        <f t="shared" si="31"/>
        <v>0</v>
      </c>
      <c r="P100" s="128">
        <f t="shared" ref="P100" si="32">SUM(P94:P99)</f>
        <v>0</v>
      </c>
      <c r="Q100" s="128">
        <f t="shared" si="31"/>
        <v>0</v>
      </c>
      <c r="R100" s="128">
        <f t="shared" si="31"/>
        <v>0</v>
      </c>
      <c r="S100" s="128">
        <f t="shared" si="31"/>
        <v>0</v>
      </c>
      <c r="T100" s="128">
        <f t="shared" si="31"/>
        <v>0</v>
      </c>
      <c r="U100" s="128">
        <f t="shared" si="31"/>
        <v>0</v>
      </c>
    </row>
    <row r="101" spans="1:22" ht="13.5" customHeight="1" thickBot="1" x14ac:dyDescent="0.25">
      <c r="A101" s="35" t="s">
        <v>37</v>
      </c>
      <c r="B101" s="92"/>
      <c r="C101" s="93"/>
      <c r="D101" s="81"/>
      <c r="E101" s="81"/>
      <c r="F101" s="82"/>
      <c r="G101" s="66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</row>
    <row r="102" spans="1:22" ht="13.5" customHeight="1" thickBot="1" x14ac:dyDescent="0.25">
      <c r="A102" s="35"/>
      <c r="B102" s="96">
        <v>2921</v>
      </c>
      <c r="C102" s="139"/>
      <c r="D102" s="140"/>
      <c r="E102" s="140"/>
      <c r="F102" s="141"/>
      <c r="G102" s="112">
        <f t="shared" ref="G102:G107" si="33">SUM(H102:I102)</f>
        <v>0</v>
      </c>
      <c r="H102" s="112">
        <v>0</v>
      </c>
      <c r="I102" s="112">
        <f t="shared" ref="I102:I107" si="34">SUM(J102:U102)</f>
        <v>0</v>
      </c>
      <c r="J102" s="112">
        <v>0</v>
      </c>
      <c r="K102" s="112">
        <v>0</v>
      </c>
      <c r="L102" s="112">
        <v>0</v>
      </c>
      <c r="M102" s="112">
        <v>0</v>
      </c>
      <c r="N102" s="112">
        <v>0</v>
      </c>
      <c r="O102" s="112">
        <v>0</v>
      </c>
      <c r="P102" s="112">
        <v>0</v>
      </c>
      <c r="Q102" s="112">
        <v>0</v>
      </c>
      <c r="R102" s="112">
        <v>0</v>
      </c>
      <c r="S102" s="112">
        <v>0</v>
      </c>
      <c r="T102" s="112">
        <v>0</v>
      </c>
      <c r="U102" s="112">
        <v>0</v>
      </c>
      <c r="V102" s="105" t="b">
        <f t="shared" ref="V102:V107" si="35">NOT(ISBLANK(C102))</f>
        <v>0</v>
      </c>
    </row>
    <row r="103" spans="1:22" ht="13.5" customHeight="1" thickBot="1" x14ac:dyDescent="0.25">
      <c r="A103" s="35"/>
      <c r="B103" s="96">
        <v>2922</v>
      </c>
      <c r="C103" s="139"/>
      <c r="D103" s="140"/>
      <c r="E103" s="140"/>
      <c r="F103" s="141"/>
      <c r="G103" s="112">
        <f t="shared" si="33"/>
        <v>0</v>
      </c>
      <c r="H103" s="112">
        <v>0</v>
      </c>
      <c r="I103" s="112">
        <f t="shared" si="34"/>
        <v>0</v>
      </c>
      <c r="J103" s="112">
        <v>0</v>
      </c>
      <c r="K103" s="112">
        <v>0</v>
      </c>
      <c r="L103" s="112">
        <v>0</v>
      </c>
      <c r="M103" s="112">
        <v>0</v>
      </c>
      <c r="N103" s="112">
        <v>0</v>
      </c>
      <c r="O103" s="112">
        <v>0</v>
      </c>
      <c r="P103" s="112">
        <v>0</v>
      </c>
      <c r="Q103" s="112">
        <v>0</v>
      </c>
      <c r="R103" s="112">
        <v>0</v>
      </c>
      <c r="S103" s="112">
        <v>0</v>
      </c>
      <c r="T103" s="112">
        <v>0</v>
      </c>
      <c r="U103" s="112">
        <v>0</v>
      </c>
      <c r="V103" s="105" t="b">
        <f t="shared" si="35"/>
        <v>0</v>
      </c>
    </row>
    <row r="104" spans="1:22" ht="13.5" customHeight="1" thickBot="1" x14ac:dyDescent="0.25">
      <c r="A104" s="35"/>
      <c r="B104" s="96">
        <v>2923</v>
      </c>
      <c r="C104" s="139"/>
      <c r="D104" s="140"/>
      <c r="E104" s="140"/>
      <c r="F104" s="141"/>
      <c r="G104" s="112">
        <f t="shared" si="33"/>
        <v>0</v>
      </c>
      <c r="H104" s="112">
        <v>0</v>
      </c>
      <c r="I104" s="112">
        <f t="shared" si="34"/>
        <v>0</v>
      </c>
      <c r="J104" s="112">
        <v>0</v>
      </c>
      <c r="K104" s="112">
        <v>0</v>
      </c>
      <c r="L104" s="112">
        <v>0</v>
      </c>
      <c r="M104" s="112">
        <v>0</v>
      </c>
      <c r="N104" s="112">
        <v>0</v>
      </c>
      <c r="O104" s="112">
        <v>0</v>
      </c>
      <c r="P104" s="112">
        <v>0</v>
      </c>
      <c r="Q104" s="112">
        <v>0</v>
      </c>
      <c r="R104" s="112">
        <v>0</v>
      </c>
      <c r="S104" s="112">
        <v>0</v>
      </c>
      <c r="T104" s="112">
        <v>0</v>
      </c>
      <c r="U104" s="112">
        <v>0</v>
      </c>
      <c r="V104" s="105" t="b">
        <f t="shared" si="35"/>
        <v>0</v>
      </c>
    </row>
    <row r="105" spans="1:22" ht="13.5" customHeight="1" thickBot="1" x14ac:dyDescent="0.25">
      <c r="A105" s="35"/>
      <c r="B105" s="96">
        <v>2924</v>
      </c>
      <c r="C105" s="139"/>
      <c r="D105" s="140"/>
      <c r="E105" s="140"/>
      <c r="F105" s="141"/>
      <c r="G105" s="112">
        <f t="shared" si="33"/>
        <v>0</v>
      </c>
      <c r="H105" s="112">
        <v>0</v>
      </c>
      <c r="I105" s="112">
        <f t="shared" si="34"/>
        <v>0</v>
      </c>
      <c r="J105" s="112">
        <v>0</v>
      </c>
      <c r="K105" s="112">
        <v>0</v>
      </c>
      <c r="L105" s="112">
        <v>0</v>
      </c>
      <c r="M105" s="112">
        <v>0</v>
      </c>
      <c r="N105" s="112">
        <v>0</v>
      </c>
      <c r="O105" s="112">
        <v>0</v>
      </c>
      <c r="P105" s="112">
        <v>0</v>
      </c>
      <c r="Q105" s="112">
        <v>0</v>
      </c>
      <c r="R105" s="112">
        <v>0</v>
      </c>
      <c r="S105" s="112">
        <v>0</v>
      </c>
      <c r="T105" s="112">
        <v>0</v>
      </c>
      <c r="U105" s="112">
        <v>0</v>
      </c>
      <c r="V105" s="105" t="b">
        <f t="shared" si="35"/>
        <v>0</v>
      </c>
    </row>
    <row r="106" spans="1:22" ht="13.5" customHeight="1" thickBot="1" x14ac:dyDescent="0.25">
      <c r="A106" s="35"/>
      <c r="B106" s="96">
        <v>2925</v>
      </c>
      <c r="C106" s="139"/>
      <c r="D106" s="140"/>
      <c r="E106" s="140"/>
      <c r="F106" s="141"/>
      <c r="G106" s="112">
        <f t="shared" si="33"/>
        <v>0</v>
      </c>
      <c r="H106" s="112">
        <v>0</v>
      </c>
      <c r="I106" s="112">
        <f t="shared" si="34"/>
        <v>0</v>
      </c>
      <c r="J106" s="112">
        <v>0</v>
      </c>
      <c r="K106" s="112">
        <v>0</v>
      </c>
      <c r="L106" s="112">
        <v>0</v>
      </c>
      <c r="M106" s="112">
        <v>0</v>
      </c>
      <c r="N106" s="112">
        <v>0</v>
      </c>
      <c r="O106" s="112">
        <v>0</v>
      </c>
      <c r="P106" s="112">
        <v>0</v>
      </c>
      <c r="Q106" s="112">
        <v>0</v>
      </c>
      <c r="R106" s="112">
        <v>0</v>
      </c>
      <c r="S106" s="112">
        <v>0</v>
      </c>
      <c r="T106" s="112">
        <v>0</v>
      </c>
      <c r="U106" s="112">
        <v>0</v>
      </c>
      <c r="V106" s="105" t="b">
        <f t="shared" si="35"/>
        <v>0</v>
      </c>
    </row>
    <row r="107" spans="1:22" ht="13.5" customHeight="1" thickBot="1" x14ac:dyDescent="0.25">
      <c r="A107" s="35"/>
      <c r="B107" s="99">
        <v>2938</v>
      </c>
      <c r="C107" s="160" t="s">
        <v>41</v>
      </c>
      <c r="D107" s="161"/>
      <c r="E107" s="161"/>
      <c r="F107" s="162"/>
      <c r="G107" s="112">
        <f t="shared" si="33"/>
        <v>0</v>
      </c>
      <c r="H107" s="112">
        <v>0</v>
      </c>
      <c r="I107" s="112">
        <f t="shared" si="34"/>
        <v>0</v>
      </c>
      <c r="J107" s="112">
        <v>0</v>
      </c>
      <c r="K107" s="112">
        <v>0</v>
      </c>
      <c r="L107" s="112">
        <v>0</v>
      </c>
      <c r="M107" s="112">
        <v>0</v>
      </c>
      <c r="N107" s="112">
        <v>0</v>
      </c>
      <c r="O107" s="112">
        <v>0</v>
      </c>
      <c r="P107" s="112">
        <v>0</v>
      </c>
      <c r="Q107" s="112">
        <v>0</v>
      </c>
      <c r="R107" s="112">
        <v>0</v>
      </c>
      <c r="S107" s="112">
        <v>0</v>
      </c>
      <c r="T107" s="112">
        <v>0</v>
      </c>
      <c r="U107" s="112">
        <v>0</v>
      </c>
      <c r="V107" s="105" t="b">
        <f t="shared" si="35"/>
        <v>1</v>
      </c>
    </row>
    <row r="108" spans="1:22" ht="13.5" customHeight="1" thickBot="1" x14ac:dyDescent="0.25">
      <c r="A108" s="35"/>
      <c r="B108" s="96">
        <v>2939</v>
      </c>
      <c r="C108" s="150" t="s">
        <v>61</v>
      </c>
      <c r="D108" s="166"/>
      <c r="E108" s="166"/>
      <c r="F108" s="167"/>
      <c r="G108" s="128">
        <f>SUM(G102:G107)</f>
        <v>0</v>
      </c>
      <c r="H108" s="128">
        <f t="shared" ref="H108:U108" si="36">SUM(H102:H107)</f>
        <v>0</v>
      </c>
      <c r="I108" s="128">
        <f t="shared" si="36"/>
        <v>0</v>
      </c>
      <c r="J108" s="128">
        <f t="shared" si="36"/>
        <v>0</v>
      </c>
      <c r="K108" s="128">
        <f t="shared" si="36"/>
        <v>0</v>
      </c>
      <c r="L108" s="128">
        <f t="shared" si="36"/>
        <v>0</v>
      </c>
      <c r="M108" s="128">
        <f t="shared" si="36"/>
        <v>0</v>
      </c>
      <c r="N108" s="128">
        <f t="shared" si="36"/>
        <v>0</v>
      </c>
      <c r="O108" s="128">
        <f t="shared" si="36"/>
        <v>0</v>
      </c>
      <c r="P108" s="128">
        <f t="shared" ref="P108" si="37">SUM(P102:P107)</f>
        <v>0</v>
      </c>
      <c r="Q108" s="128">
        <f t="shared" si="36"/>
        <v>0</v>
      </c>
      <c r="R108" s="128">
        <f t="shared" si="36"/>
        <v>0</v>
      </c>
      <c r="S108" s="128">
        <f t="shared" si="36"/>
        <v>0</v>
      </c>
      <c r="T108" s="128">
        <f t="shared" si="36"/>
        <v>0</v>
      </c>
      <c r="U108" s="128">
        <f t="shared" si="36"/>
        <v>0</v>
      </c>
    </row>
    <row r="109" spans="1:22" ht="13.5" customHeight="1" thickTop="1" thickBot="1" x14ac:dyDescent="0.25">
      <c r="A109" s="94"/>
      <c r="B109" s="100">
        <v>2999</v>
      </c>
      <c r="C109" s="163" t="s">
        <v>101</v>
      </c>
      <c r="D109" s="164"/>
      <c r="E109" s="164"/>
      <c r="F109" s="165"/>
      <c r="G109" s="129">
        <f>G100-G108</f>
        <v>0</v>
      </c>
      <c r="H109" s="129">
        <f t="shared" ref="H109:U109" si="38">H100-H108</f>
        <v>0</v>
      </c>
      <c r="I109" s="129">
        <f t="shared" si="38"/>
        <v>0</v>
      </c>
      <c r="J109" s="129">
        <f t="shared" si="38"/>
        <v>0</v>
      </c>
      <c r="K109" s="129">
        <f t="shared" si="38"/>
        <v>0</v>
      </c>
      <c r="L109" s="129">
        <f t="shared" si="38"/>
        <v>0</v>
      </c>
      <c r="M109" s="129">
        <f t="shared" si="38"/>
        <v>0</v>
      </c>
      <c r="N109" s="129">
        <f t="shared" si="38"/>
        <v>0</v>
      </c>
      <c r="O109" s="129">
        <f t="shared" si="38"/>
        <v>0</v>
      </c>
      <c r="P109" s="129">
        <f t="shared" ref="P109" si="39">P100-P108</f>
        <v>0</v>
      </c>
      <c r="Q109" s="129">
        <f t="shared" si="38"/>
        <v>0</v>
      </c>
      <c r="R109" s="129">
        <f t="shared" si="38"/>
        <v>0</v>
      </c>
      <c r="S109" s="129">
        <f t="shared" si="38"/>
        <v>0</v>
      </c>
      <c r="T109" s="129">
        <f t="shared" si="38"/>
        <v>0</v>
      </c>
      <c r="U109" s="129">
        <f t="shared" si="38"/>
        <v>0</v>
      </c>
    </row>
    <row r="110" spans="1:22" x14ac:dyDescent="0.2">
      <c r="A110" s="9"/>
      <c r="B110" s="9"/>
      <c r="C110" s="9"/>
      <c r="D110" s="9"/>
      <c r="E110" s="9"/>
      <c r="F110" s="9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  <row r="111" spans="1:22" x14ac:dyDescent="0.2"/>
    <row r="112" spans="1:22" x14ac:dyDescent="0.2"/>
    <row r="113" spans="7:7" ht="25.5" x14ac:dyDescent="0.35">
      <c r="G113" s="133" t="s">
        <v>116</v>
      </c>
    </row>
    <row r="114" spans="7:7" x14ac:dyDescent="0.2"/>
    <row r="115" spans="7:7" x14ac:dyDescent="0.2"/>
    <row r="116" spans="7:7" x14ac:dyDescent="0.2"/>
    <row r="117" spans="7:7" x14ac:dyDescent="0.2"/>
    <row r="193" spans="9:9" ht="25.5" hidden="1" x14ac:dyDescent="0.35">
      <c r="I193" s="133" t="s">
        <v>116</v>
      </c>
    </row>
  </sheetData>
  <sheetProtection sheet="1" objects="1" scenarios="1"/>
  <mergeCells count="126">
    <mergeCell ref="O7:O8"/>
    <mergeCell ref="Q57:Q58"/>
    <mergeCell ref="K57:K58"/>
    <mergeCell ref="L57:L58"/>
    <mergeCell ref="M57:M58"/>
    <mergeCell ref="O57:O58"/>
    <mergeCell ref="N57:N58"/>
    <mergeCell ref="L7:L8"/>
    <mergeCell ref="U38:U39"/>
    <mergeCell ref="O38:O39"/>
    <mergeCell ref="Q38:Q39"/>
    <mergeCell ref="R38:R39"/>
    <mergeCell ref="S38:S39"/>
    <mergeCell ref="R57:R58"/>
    <mergeCell ref="P7:P8"/>
    <mergeCell ref="P38:P39"/>
    <mergeCell ref="P57:P58"/>
    <mergeCell ref="T7:T8"/>
    <mergeCell ref="A1:U1"/>
    <mergeCell ref="A5:U5"/>
    <mergeCell ref="G57:G58"/>
    <mergeCell ref="H57:H58"/>
    <mergeCell ref="I57:I58"/>
    <mergeCell ref="J57:J58"/>
    <mergeCell ref="A2:U2"/>
    <mergeCell ref="U7:U8"/>
    <mergeCell ref="G7:G8"/>
    <mergeCell ref="H7:H8"/>
    <mergeCell ref="A6:B6"/>
    <mergeCell ref="R7:R8"/>
    <mergeCell ref="S7:S8"/>
    <mergeCell ref="I7:I8"/>
    <mergeCell ref="J7:J8"/>
    <mergeCell ref="K7:K8"/>
    <mergeCell ref="A8:F8"/>
    <mergeCell ref="A3:U3"/>
    <mergeCell ref="M7:M8"/>
    <mergeCell ref="N7:N8"/>
    <mergeCell ref="C24:F24"/>
    <mergeCell ref="U57:U58"/>
    <mergeCell ref="S57:S58"/>
    <mergeCell ref="C18:F18"/>
    <mergeCell ref="C22:F22"/>
    <mergeCell ref="A4:U4"/>
    <mergeCell ref="Q7:Q8"/>
    <mergeCell ref="C40:F40"/>
    <mergeCell ref="C13:F13"/>
    <mergeCell ref="C15:F15"/>
    <mergeCell ref="C16:F16"/>
    <mergeCell ref="C17:F17"/>
    <mergeCell ref="C36:F36"/>
    <mergeCell ref="C37:F37"/>
    <mergeCell ref="C23:F23"/>
    <mergeCell ref="E39:F39"/>
    <mergeCell ref="C9:F9"/>
    <mergeCell ref="I38:I39"/>
    <mergeCell ref="J38:J39"/>
    <mergeCell ref="G38:G39"/>
    <mergeCell ref="K38:K39"/>
    <mergeCell ref="L38:L39"/>
    <mergeCell ref="M38:M39"/>
    <mergeCell ref="N38:N39"/>
    <mergeCell ref="T38:T39"/>
    <mergeCell ref="A7:F7"/>
    <mergeCell ref="C6:F6"/>
    <mergeCell ref="C27:F27"/>
    <mergeCell ref="C28:F28"/>
    <mergeCell ref="C29:F29"/>
    <mergeCell ref="C33:F33"/>
    <mergeCell ref="C34:F34"/>
    <mergeCell ref="C35:F35"/>
    <mergeCell ref="C38:F38"/>
    <mergeCell ref="C25:F25"/>
    <mergeCell ref="C26:F26"/>
    <mergeCell ref="C48:F48"/>
    <mergeCell ref="C41:F41"/>
    <mergeCell ref="C42:F42"/>
    <mergeCell ref="C43:F43"/>
    <mergeCell ref="C44:F44"/>
    <mergeCell ref="C107:F107"/>
    <mergeCell ref="C64:F64"/>
    <mergeCell ref="C61:F61"/>
    <mergeCell ref="C62:F62"/>
    <mergeCell ref="C63:F63"/>
    <mergeCell ref="C109:F109"/>
    <mergeCell ref="C102:F102"/>
    <mergeCell ref="C103:F103"/>
    <mergeCell ref="C104:F104"/>
    <mergeCell ref="C105:F105"/>
    <mergeCell ref="C106:F106"/>
    <mergeCell ref="C108:F108"/>
    <mergeCell ref="C88:F88"/>
    <mergeCell ref="C89:F89"/>
    <mergeCell ref="C98:F98"/>
    <mergeCell ref="C97:F97"/>
    <mergeCell ref="C96:F96"/>
    <mergeCell ref="C100:F100"/>
    <mergeCell ref="C75:F75"/>
    <mergeCell ref="C65:F65"/>
    <mergeCell ref="C66:F66"/>
    <mergeCell ref="C95:F95"/>
    <mergeCell ref="C94:F94"/>
    <mergeCell ref="C99:F99"/>
    <mergeCell ref="H38:H39"/>
    <mergeCell ref="C90:F90"/>
    <mergeCell ref="C85:F85"/>
    <mergeCell ref="C86:F86"/>
    <mergeCell ref="C70:F70"/>
    <mergeCell ref="C73:F73"/>
    <mergeCell ref="C74:F74"/>
    <mergeCell ref="C82:F82"/>
    <mergeCell ref="C83:F83"/>
    <mergeCell ref="C84:F84"/>
    <mergeCell ref="C76:F76"/>
    <mergeCell ref="C77:F77"/>
    <mergeCell ref="C60:F60"/>
    <mergeCell ref="C67:F67"/>
    <mergeCell ref="C68:F68"/>
    <mergeCell ref="C69:F69"/>
    <mergeCell ref="C80:F80"/>
    <mergeCell ref="C87:F87"/>
    <mergeCell ref="C81:F81"/>
    <mergeCell ref="C49:F49"/>
    <mergeCell ref="C47:F47"/>
    <mergeCell ref="C45:F45"/>
    <mergeCell ref="C46:F46"/>
  </mergeCells>
  <phoneticPr fontId="0" type="noConversion"/>
  <conditionalFormatting sqref="A1:U1">
    <cfRule type="expression" dxfId="3" priority="4" stopIfTrue="1">
      <formula>OR(ISBLANK(A1),EXACT(UPPER(A1),"&lt; NAME OF HMO &gt;"))</formula>
    </cfRule>
  </conditionalFormatting>
  <conditionalFormatting sqref="E12 E14 D39">
    <cfRule type="expression" dxfId="2" priority="5" stopIfTrue="1">
      <formula>ISBLANK(D12)</formula>
    </cfRule>
  </conditionalFormatting>
  <conditionalFormatting sqref="H60 H69">
    <cfRule type="expression" dxfId="1" priority="3" stopIfTrue="1">
      <formula>ISBLANK($C60)</formula>
    </cfRule>
  </conditionalFormatting>
  <conditionalFormatting sqref="J60:U60 J69:U69">
    <cfRule type="expression" dxfId="0" priority="1" stopIfTrue="1">
      <formula>ISBLANK($C60)</formula>
    </cfRule>
  </conditionalFormatting>
  <dataValidations xWindow="211" yWindow="133" count="2">
    <dataValidation allowBlank="1" showInputMessage="1" showErrorMessage="1" promptTitle="Name of HMO" prompt="Please enter the Name of the HMO to whom this report belongs." sqref="A1:U1" xr:uid="{00000000-0002-0000-0000-000000000000}"/>
    <dataValidation type="custom" allowBlank="1" showInputMessage="1" showErrorMessage="1" errorTitle="Invalid Write-In Label" error="The Write-In label from this line must be entered before data may be entered." sqref="H69 H60 J60:U60 J69:U69" xr:uid="{00000000-0002-0000-0000-000001000000}">
      <formula1>$V60</formula1>
    </dataValidation>
  </dataValidations>
  <pageMargins left="0.25" right="0.25" top="0.25" bottom="0.25" header="0" footer="0"/>
  <pageSetup paperSize="5" scale="56" fitToHeight="0" orientation="landscape" r:id="rId1"/>
  <headerFooter alignWithMargins="0">
    <oddFooter>Page &amp;P of &amp;N</oddFooter>
  </headerFooter>
  <rowBreaks count="1" manualBreakCount="1">
    <brk id="50" max="16383" man="1"/>
  </rowBreaks>
  <ignoredErrors>
    <ignoredError sqref="G9 H12:I12 I22 I26 I28 I13:I17 G12:G18 I9 G22:H22 G26:H26 G28:H28 I23:I25 G23:G25 G33 G35:G37 I33 I35:I37 G42:G43 G45:G46 G48 H45:H46 I42:I43 I45:I46 I48 G60:G70 I60:I69 H70 G73:G76 G80:H89 I80:I89 I73:I76 I70:U70 G94:I100 G102:I108 H36:H37 H42" unlockedFormula="1"/>
    <ignoredError sqref="I34 I44 I47 G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Revenue, Expenses &amp; Net Income</vt:lpstr>
      <vt:lpstr>'Revenue, Expenses &amp; Net Income'!Print_Area</vt:lpstr>
      <vt:lpstr>'Revenue, Expenses &amp; Net Income'!Print_Titles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Group Health Plan Statement of Revenue, Expenses, Net Income 2023 #1 </dc:title>
  <dc:creator>State Of Minnesota;#MDH_HP-ManagedCareSystems-MCS</dc:creator>
  <cp:lastModifiedBy>Foster, Morgan (MDH)</cp:lastModifiedBy>
  <cp:lastPrinted>2024-03-27T22:00:53Z</cp:lastPrinted>
  <dcterms:created xsi:type="dcterms:W3CDTF">1999-11-05T22:12:09Z</dcterms:created>
  <dcterms:modified xsi:type="dcterms:W3CDTF">2024-05-01T01:52:13Z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